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E8AC7DAF-34BA-4892-BF7C-819267DC79D2}" xr6:coauthVersionLast="36" xr6:coauthVersionMax="36" xr10:uidLastSave="{00000000-0000-0000-0000-000000000000}"/>
  <bookViews>
    <workbookView xWindow="0" yWindow="0" windowWidth="20490" windowHeight="7545" xr2:uid="{7D9A5797-2A24-46EE-ADE0-B1ED195102F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4" i="1" s="1"/>
  <c r="D8" i="1"/>
  <c r="D15" i="1" s="1"/>
  <c r="D21" i="1" s="1"/>
  <c r="D17" i="1" l="1"/>
  <c r="B15" i="1"/>
  <c r="B17" i="1" s="1"/>
  <c r="D19" i="1"/>
  <c r="D18" i="1"/>
  <c r="D22" i="1"/>
  <c r="B19" i="1"/>
  <c r="D20" i="1"/>
  <c r="D23" i="1" l="1"/>
  <c r="D24" i="1" s="1"/>
  <c r="D25" i="1" s="1"/>
  <c r="B18" i="1"/>
  <c r="B23" i="1" s="1"/>
  <c r="B24" i="1" l="1"/>
  <c r="B25" i="1" s="1"/>
  <c r="D26" i="1"/>
</calcChain>
</file>

<file path=xl/sharedStrings.xml><?xml version="1.0" encoding="utf-8"?>
<sst xmlns="http://schemas.openxmlformats.org/spreadsheetml/2006/main" count="32" uniqueCount="30">
  <si>
    <t>up to 250000</t>
  </si>
  <si>
    <t>250000-500000</t>
  </si>
  <si>
    <t>500000-1000000</t>
  </si>
  <si>
    <t>above 1000000</t>
  </si>
  <si>
    <t>Gross salary</t>
  </si>
  <si>
    <t>Standard Deduction</t>
  </si>
  <si>
    <t>Under Chapter IV</t>
  </si>
  <si>
    <t>Donation 50%</t>
  </si>
  <si>
    <t>other</t>
  </si>
  <si>
    <t>Net Salary</t>
  </si>
  <si>
    <t>250000 to 500000</t>
  </si>
  <si>
    <t>500000-750000</t>
  </si>
  <si>
    <t>750000-1000000</t>
  </si>
  <si>
    <t>1000000-1250000</t>
  </si>
  <si>
    <t>1250000-1500000</t>
  </si>
  <si>
    <t>above 1500000</t>
  </si>
  <si>
    <t>interest  on house loan</t>
  </si>
  <si>
    <t>Total Deductions</t>
  </si>
  <si>
    <t>Education Cess @4%</t>
  </si>
  <si>
    <t>Tax Net Payable</t>
  </si>
  <si>
    <t>Tax</t>
  </si>
  <si>
    <t xml:space="preserve"> Income upto 250000</t>
  </si>
  <si>
    <t>आपके लिये कौन सा आयकर स्लेब विकल्प चुनना लाभदायक रहेगा अनुमान लगायें।</t>
  </si>
  <si>
    <t>Programmed by- Hanuman Soni (Sr.Tr.)</t>
  </si>
  <si>
    <t>E-Mail-hpsoni0025@gmail.com</t>
  </si>
  <si>
    <t>For FY 2020-21 Only</t>
  </si>
  <si>
    <t xml:space="preserve">Option-A </t>
  </si>
  <si>
    <t>Option-B</t>
  </si>
  <si>
    <t>लाभदायक विकल्प----&gt;</t>
  </si>
  <si>
    <t>(Please E-mail  if mistake in calculations.)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</si>
</sst>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0" xfId="0" applyFont="1" applyFill="1"/>
    <xf numFmtId="0" fontId="1" fillId="6" borderId="1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" fillId="6" borderId="0" xfId="0" applyFont="1" applyFill="1" applyAlignment="1">
      <alignment horizontal="right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9C0D-8982-4A4E-9F1B-24E1C6D614BD}">
  <dimension ref="A1:D26"/>
  <sheetViews>
    <sheetView tabSelected="1" zoomScale="115" zoomScaleNormal="115" workbookViewId="0">
      <selection activeCell="A6" sqref="A6:D6"/>
    </sheetView>
  </sheetViews>
  <sheetFormatPr defaultRowHeight="15" x14ac:dyDescent="0.25"/>
  <cols>
    <col min="1" max="1" width="31.7109375" customWidth="1"/>
    <col min="2" max="2" width="20" customWidth="1"/>
    <col min="3" max="3" width="34.5703125" customWidth="1"/>
    <col min="4" max="4" width="23.7109375" customWidth="1"/>
  </cols>
  <sheetData>
    <row r="1" spans="1:4" x14ac:dyDescent="0.25">
      <c r="A1" s="13"/>
      <c r="B1" s="14"/>
      <c r="C1" s="13"/>
      <c r="D1" s="14"/>
    </row>
    <row r="2" spans="1:4" ht="18.75" x14ac:dyDescent="0.3">
      <c r="A2" s="16" t="s">
        <v>22</v>
      </c>
      <c r="B2" s="17"/>
      <c r="C2" s="17"/>
      <c r="D2" s="18"/>
    </row>
    <row r="3" spans="1:4" ht="31.5" x14ac:dyDescent="0.5">
      <c r="A3" s="19" t="s">
        <v>23</v>
      </c>
      <c r="B3" s="20"/>
      <c r="C3" s="20"/>
      <c r="D3" s="21"/>
    </row>
    <row r="4" spans="1:4" x14ac:dyDescent="0.25">
      <c r="A4" s="22" t="s">
        <v>24</v>
      </c>
      <c r="B4" s="23"/>
      <c r="C4" s="23"/>
      <c r="D4" s="24"/>
    </row>
    <row r="5" spans="1:4" x14ac:dyDescent="0.25">
      <c r="A5" s="25" t="s">
        <v>25</v>
      </c>
      <c r="B5" s="26"/>
      <c r="C5" s="23"/>
      <c r="D5" s="24"/>
    </row>
    <row r="6" spans="1:4" ht="15.75" thickBot="1" x14ac:dyDescent="0.3">
      <c r="A6" s="25" t="s">
        <v>29</v>
      </c>
      <c r="B6" s="26"/>
      <c r="C6" s="23"/>
      <c r="D6" s="24"/>
    </row>
    <row r="7" spans="1:4" ht="24" thickBot="1" x14ac:dyDescent="0.4">
      <c r="A7" s="27" t="s">
        <v>26</v>
      </c>
      <c r="B7" s="28"/>
      <c r="C7" s="29" t="s">
        <v>27</v>
      </c>
      <c r="D7" s="30"/>
    </row>
    <row r="8" spans="1:4" x14ac:dyDescent="0.25">
      <c r="A8" s="11" t="s">
        <v>4</v>
      </c>
      <c r="B8" s="12">
        <v>550000</v>
      </c>
      <c r="C8" s="1"/>
      <c r="D8" s="3">
        <f>B8</f>
        <v>550000</v>
      </c>
    </row>
    <row r="9" spans="1:4" x14ac:dyDescent="0.25">
      <c r="A9" s="1" t="s">
        <v>5</v>
      </c>
      <c r="B9" s="3">
        <f>IF(B8&lt;=50000,B8,50000)</f>
        <v>50000</v>
      </c>
      <c r="C9" s="1"/>
      <c r="D9" s="3">
        <v>0</v>
      </c>
    </row>
    <row r="10" spans="1:4" x14ac:dyDescent="0.25">
      <c r="A10" s="1" t="s">
        <v>6</v>
      </c>
      <c r="B10" s="10">
        <v>150000</v>
      </c>
      <c r="C10" s="1"/>
      <c r="D10" s="3">
        <v>0</v>
      </c>
    </row>
    <row r="11" spans="1:4" x14ac:dyDescent="0.25">
      <c r="A11" s="1" t="s">
        <v>7</v>
      </c>
      <c r="B11" s="10">
        <v>0</v>
      </c>
      <c r="C11" s="1"/>
      <c r="D11" s="3">
        <v>0</v>
      </c>
    </row>
    <row r="12" spans="1:4" x14ac:dyDescent="0.25">
      <c r="A12" s="1" t="s">
        <v>16</v>
      </c>
      <c r="B12" s="10">
        <v>0</v>
      </c>
      <c r="C12" s="1"/>
      <c r="D12" s="3">
        <v>0</v>
      </c>
    </row>
    <row r="13" spans="1:4" x14ac:dyDescent="0.25">
      <c r="A13" s="1" t="s">
        <v>8</v>
      </c>
      <c r="B13" s="10">
        <v>0</v>
      </c>
      <c r="C13" s="1"/>
      <c r="D13" s="3">
        <v>0</v>
      </c>
    </row>
    <row r="14" spans="1:4" x14ac:dyDescent="0.25">
      <c r="A14" s="2" t="s">
        <v>17</v>
      </c>
      <c r="B14" s="4">
        <f>SUM(B9:B13)</f>
        <v>200000</v>
      </c>
      <c r="C14" s="2" t="s">
        <v>17</v>
      </c>
      <c r="D14" s="4">
        <v>0</v>
      </c>
    </row>
    <row r="15" spans="1:4" x14ac:dyDescent="0.25">
      <c r="A15" s="2" t="s">
        <v>9</v>
      </c>
      <c r="B15" s="4">
        <f>IF(B8&lt;=B14,0,B8-B14)</f>
        <v>350000</v>
      </c>
      <c r="C15" s="2" t="s">
        <v>9</v>
      </c>
      <c r="D15" s="4">
        <f>D8</f>
        <v>550000</v>
      </c>
    </row>
    <row r="16" spans="1:4" x14ac:dyDescent="0.25">
      <c r="A16" s="1" t="s">
        <v>0</v>
      </c>
      <c r="B16" s="3">
        <v>0</v>
      </c>
      <c r="C16" s="1" t="s">
        <v>21</v>
      </c>
      <c r="D16" s="3">
        <v>0</v>
      </c>
    </row>
    <row r="17" spans="1:4" x14ac:dyDescent="0.25">
      <c r="A17" s="1" t="s">
        <v>1</v>
      </c>
      <c r="B17" s="3">
        <f>IF(B15&lt;=250000,0,IF(B15&gt;=500000,12500,(B15-250000)/100*5))</f>
        <v>5000</v>
      </c>
      <c r="C17" s="1" t="s">
        <v>10</v>
      </c>
      <c r="D17" s="3">
        <f>IF(D15&lt;=250000,0,IF(D15&gt;=500000,12500,(D15-250000)/100*5))</f>
        <v>12500</v>
      </c>
    </row>
    <row r="18" spans="1:4" x14ac:dyDescent="0.25">
      <c r="A18" s="1" t="s">
        <v>2</v>
      </c>
      <c r="B18" s="3">
        <f>IF(B15&lt;=500000,0,IF($B$15&gt;=1000000,100000,($B$15-500000)/100*20))</f>
        <v>0</v>
      </c>
      <c r="C18" s="1" t="s">
        <v>11</v>
      </c>
      <c r="D18" s="3">
        <f>IF(D15&lt;=500000,0,IF($D$15&gt;=750000,25000,($D$15-500000)/100*10))</f>
        <v>5000</v>
      </c>
    </row>
    <row r="19" spans="1:4" x14ac:dyDescent="0.25">
      <c r="A19" s="1" t="s">
        <v>3</v>
      </c>
      <c r="B19" s="3">
        <f>IF(B15&lt;=1000000,0,IF($B$15&gt;=1000000,(B15-1000000)/100*30,0))</f>
        <v>0</v>
      </c>
      <c r="C19" s="1" t="s">
        <v>12</v>
      </c>
      <c r="D19" s="3">
        <f>IF(D15&lt;=750000,0,IF($D$15&gt;=1000000,37500,($D$15-750000)/100*15))</f>
        <v>0</v>
      </c>
    </row>
    <row r="20" spans="1:4" x14ac:dyDescent="0.25">
      <c r="A20" s="1"/>
      <c r="B20" s="3"/>
      <c r="C20" s="1" t="s">
        <v>13</v>
      </c>
      <c r="D20" s="3">
        <f>IF(D15&lt;=1000000,0,IF($D$15&gt;=1250000,50000,($D$15-1000000)/100*20))</f>
        <v>0</v>
      </c>
    </row>
    <row r="21" spans="1:4" x14ac:dyDescent="0.25">
      <c r="A21" s="1"/>
      <c r="B21" s="3"/>
      <c r="C21" s="1" t="s">
        <v>14</v>
      </c>
      <c r="D21" s="3">
        <f>IF(D15&lt;=1250000,0,IF($D$15&gt;=1500000,62500,($D$15-1250000)/100*25))</f>
        <v>0</v>
      </c>
    </row>
    <row r="22" spans="1:4" x14ac:dyDescent="0.25">
      <c r="A22" s="1"/>
      <c r="B22" s="3"/>
      <c r="C22" s="1" t="s">
        <v>15</v>
      </c>
      <c r="D22" s="3">
        <f>IF(D15&lt;=1500000,0,IF($D$15&gt;=1500000,($D$15-1500000)/100*30))</f>
        <v>0</v>
      </c>
    </row>
    <row r="23" spans="1:4" x14ac:dyDescent="0.25">
      <c r="A23" s="5" t="s">
        <v>20</v>
      </c>
      <c r="B23" s="5">
        <f>ROUND(SUM(B16:B22),0)</f>
        <v>5000</v>
      </c>
      <c r="C23" s="5"/>
      <c r="D23" s="5">
        <f>ROUND(SUM(D16:D22),0)</f>
        <v>17500</v>
      </c>
    </row>
    <row r="24" spans="1:4" x14ac:dyDescent="0.25">
      <c r="A24" s="6" t="s">
        <v>18</v>
      </c>
      <c r="B24" s="6">
        <f>ROUND(B23/100*4,0)</f>
        <v>200</v>
      </c>
      <c r="C24" s="6"/>
      <c r="D24" s="6">
        <f>ROUND(D23/100*4,0)</f>
        <v>700</v>
      </c>
    </row>
    <row r="25" spans="1:4" x14ac:dyDescent="0.25">
      <c r="A25" s="7" t="s">
        <v>19</v>
      </c>
      <c r="B25" s="8">
        <f>B24+B23</f>
        <v>5200</v>
      </c>
      <c r="C25" s="8"/>
      <c r="D25" s="8">
        <f>D24+D23</f>
        <v>18200</v>
      </c>
    </row>
    <row r="26" spans="1:4" x14ac:dyDescent="0.25">
      <c r="A26" s="15" t="s">
        <v>28</v>
      </c>
      <c r="B26" s="15"/>
      <c r="C26" s="15"/>
      <c r="D26" s="9" t="str">
        <f>IF(B25&lt;=D25,"Option-A","Option-B")</f>
        <v>Option-A</v>
      </c>
    </row>
  </sheetData>
  <sheetProtection password="C751" sheet="1" objects="1" scenarios="1"/>
  <mergeCells count="10">
    <mergeCell ref="A1:B1"/>
    <mergeCell ref="C1:D1"/>
    <mergeCell ref="A26:C26"/>
    <mergeCell ref="A2:D2"/>
    <mergeCell ref="A3:D3"/>
    <mergeCell ref="A4:D4"/>
    <mergeCell ref="A5:D5"/>
    <mergeCell ref="A7:B7"/>
    <mergeCell ref="C7:D7"/>
    <mergeCell ref="A6:D6"/>
  </mergeCells>
  <pageMargins left="0.7" right="0.7" top="0.75" bottom="0.75" header="0.3" footer="0.3"/>
  <pageSetup orientation="portrait" verticalDpi="0" r:id="rId1"/>
  <ignoredErrors>
    <ignoredError sqref="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2020-10-24T08:46:44Z</dcterms:created>
  <dcterms:modified xsi:type="dcterms:W3CDTF">2020-10-24T09:48:32Z</dcterms:modified>
</cp:coreProperties>
</file>