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0400" windowHeight="7545"/>
  </bookViews>
  <sheets>
    <sheet name="FACE" sheetId="2" r:id="rId1"/>
    <sheet name="Sheet1" sheetId="1" r:id="rId2"/>
  </sheets>
  <definedNames>
    <definedName name="_xlnm._FilterDatabase" localSheetId="1" hidden="1">Sheet1!$A$5:$T$17</definedName>
  </definedNames>
  <calcPr calcId="124519"/>
</workbook>
</file>

<file path=xl/calcChain.xml><?xml version="1.0" encoding="utf-8"?>
<calcChain xmlns="http://schemas.openxmlformats.org/spreadsheetml/2006/main">
  <c r="G9" i="2"/>
  <c r="G17"/>
  <c r="G16"/>
  <c r="G15"/>
  <c r="G14"/>
  <c r="G13"/>
  <c r="G12"/>
  <c r="G11"/>
  <c r="G10"/>
  <c r="M9"/>
  <c r="J9" l="1"/>
  <c r="L10" l="1"/>
  <c r="L11"/>
  <c r="L12"/>
  <c r="L13"/>
  <c r="L14"/>
  <c r="L15"/>
  <c r="R15" s="1"/>
  <c r="L16"/>
  <c r="L17"/>
  <c r="L9"/>
  <c r="I17"/>
  <c r="I10"/>
  <c r="O10" s="1"/>
  <c r="Q10" s="1"/>
  <c r="D7" i="1" s="1"/>
  <c r="I11" i="2"/>
  <c r="I12"/>
  <c r="O12" s="1"/>
  <c r="Q12" s="1"/>
  <c r="D9" i="1" s="1"/>
  <c r="I13" i="2"/>
  <c r="I14"/>
  <c r="O14" s="1"/>
  <c r="Q14" s="1"/>
  <c r="D11" i="1" s="1"/>
  <c r="I15" i="2"/>
  <c r="I16"/>
  <c r="I9"/>
  <c r="M14" i="1"/>
  <c r="M7"/>
  <c r="M8"/>
  <c r="M9"/>
  <c r="M10"/>
  <c r="M11"/>
  <c r="M12"/>
  <c r="M13"/>
  <c r="M6"/>
  <c r="Y10" i="2"/>
  <c r="Y11"/>
  <c r="Y12"/>
  <c r="Y13"/>
  <c r="Y14"/>
  <c r="Y15"/>
  <c r="Y16"/>
  <c r="Y17"/>
  <c r="Y9"/>
  <c r="M10"/>
  <c r="M11"/>
  <c r="M12"/>
  <c r="M13"/>
  <c r="M14"/>
  <c r="M15"/>
  <c r="M16"/>
  <c r="M17"/>
  <c r="R9" l="1"/>
  <c r="T9" s="1"/>
  <c r="N9"/>
  <c r="G6" i="1" s="1"/>
  <c r="J15" i="2"/>
  <c r="V15" s="1"/>
  <c r="J13"/>
  <c r="AC13" s="1"/>
  <c r="J11"/>
  <c r="V11" s="1"/>
  <c r="U17"/>
  <c r="J17"/>
  <c r="K17" s="1"/>
  <c r="O9"/>
  <c r="U9"/>
  <c r="O13"/>
  <c r="Q13" s="1"/>
  <c r="D10" i="1" s="1"/>
  <c r="U13" i="2"/>
  <c r="U16"/>
  <c r="U14"/>
  <c r="U12"/>
  <c r="U10"/>
  <c r="V9"/>
  <c r="J16"/>
  <c r="V16" s="1"/>
  <c r="J14"/>
  <c r="V14" s="1"/>
  <c r="J12"/>
  <c r="V12" s="1"/>
  <c r="J10"/>
  <c r="V10" s="1"/>
  <c r="O11"/>
  <c r="Q11" s="1"/>
  <c r="D8" i="1" s="1"/>
  <c r="U11" i="2"/>
  <c r="O15"/>
  <c r="X15" s="1"/>
  <c r="U15"/>
  <c r="K9"/>
  <c r="R12"/>
  <c r="T12" s="1"/>
  <c r="N10"/>
  <c r="R17"/>
  <c r="T17" s="1"/>
  <c r="R11"/>
  <c r="T11" s="1"/>
  <c r="N17"/>
  <c r="N13"/>
  <c r="O17"/>
  <c r="O16"/>
  <c r="T15"/>
  <c r="R13"/>
  <c r="T13" s="1"/>
  <c r="R10"/>
  <c r="T10" s="1"/>
  <c r="N15"/>
  <c r="V17" l="1"/>
  <c r="X17"/>
  <c r="AC17"/>
  <c r="K15"/>
  <c r="W15" s="1"/>
  <c r="AC15"/>
  <c r="V13"/>
  <c r="K12"/>
  <c r="AC11"/>
  <c r="K14"/>
  <c r="W17"/>
  <c r="AC12"/>
  <c r="W9"/>
  <c r="C6" i="1"/>
  <c r="K16" i="2"/>
  <c r="C13" i="1" s="1"/>
  <c r="AC16" i="2"/>
  <c r="AC10"/>
  <c r="X9"/>
  <c r="AB9" s="1"/>
  <c r="Q9"/>
  <c r="D6" i="1" s="1"/>
  <c r="AC9" i="2"/>
  <c r="AC14"/>
  <c r="G14" i="1"/>
  <c r="H14"/>
  <c r="G12"/>
  <c r="H12"/>
  <c r="G10"/>
  <c r="G7"/>
  <c r="C11"/>
  <c r="C9"/>
  <c r="F9" s="1"/>
  <c r="C14"/>
  <c r="Z13" i="2"/>
  <c r="H10" i="1"/>
  <c r="L10" s="1"/>
  <c r="C12"/>
  <c r="Z10" i="2"/>
  <c r="H7" i="1"/>
  <c r="L7" s="1"/>
  <c r="Z11" i="2"/>
  <c r="H8" i="1"/>
  <c r="L8" s="1"/>
  <c r="Z12" i="2"/>
  <c r="H9" i="1"/>
  <c r="L9" s="1"/>
  <c r="F11"/>
  <c r="H6"/>
  <c r="X10" i="2"/>
  <c r="AB10" s="1"/>
  <c r="K10"/>
  <c r="W10" s="1"/>
  <c r="K11"/>
  <c r="C8" i="1" s="1"/>
  <c r="Q15" i="2"/>
  <c r="AB15"/>
  <c r="AD15" s="1"/>
  <c r="Q16"/>
  <c r="X13"/>
  <c r="AB13" s="1"/>
  <c r="AD13" s="1"/>
  <c r="K13"/>
  <c r="W13" s="1"/>
  <c r="Q17"/>
  <c r="D14" i="1" s="1"/>
  <c r="AB17" i="2"/>
  <c r="X11"/>
  <c r="AB11" s="1"/>
  <c r="X12"/>
  <c r="AB12" s="1"/>
  <c r="N11"/>
  <c r="R16"/>
  <c r="T16" s="1"/>
  <c r="R14"/>
  <c r="N12"/>
  <c r="W12" s="1"/>
  <c r="N16"/>
  <c r="N14"/>
  <c r="W14" s="1"/>
  <c r="AD11" l="1"/>
  <c r="AD17"/>
  <c r="AD12"/>
  <c r="O9" i="1" s="1"/>
  <c r="W16" i="2"/>
  <c r="AD9"/>
  <c r="O6" i="1" s="1"/>
  <c r="L6"/>
  <c r="AD10" i="2"/>
  <c r="O7" i="1" s="1"/>
  <c r="W11" i="2"/>
  <c r="AA11" s="1"/>
  <c r="AE11" s="1"/>
  <c r="Z9"/>
  <c r="AA9" s="1"/>
  <c r="AE9" s="1"/>
  <c r="H13" i="1"/>
  <c r="J12"/>
  <c r="J14"/>
  <c r="G8"/>
  <c r="J8" s="1"/>
  <c r="O14"/>
  <c r="O10"/>
  <c r="O12"/>
  <c r="O8"/>
  <c r="D13"/>
  <c r="F13" s="1"/>
  <c r="F8"/>
  <c r="J7"/>
  <c r="J6"/>
  <c r="G13"/>
  <c r="Z17" i="2"/>
  <c r="AA17" s="1"/>
  <c r="AE17" s="1"/>
  <c r="L14" i="1"/>
  <c r="Z15" i="2"/>
  <c r="AA15" s="1"/>
  <c r="AE15" s="1"/>
  <c r="D12" i="1"/>
  <c r="L12" s="1"/>
  <c r="AA10" i="2"/>
  <c r="C7" i="1"/>
  <c r="K12"/>
  <c r="G11"/>
  <c r="AA12" i="2"/>
  <c r="AE12" s="1"/>
  <c r="G9" i="1"/>
  <c r="AA13" i="2"/>
  <c r="AE13" s="1"/>
  <c r="C10" i="1"/>
  <c r="J10"/>
  <c r="K14"/>
  <c r="Z16" i="2"/>
  <c r="AA16" s="1"/>
  <c r="T14"/>
  <c r="X14"/>
  <c r="AB14" s="1"/>
  <c r="AD14" s="1"/>
  <c r="X16"/>
  <c r="AB16" s="1"/>
  <c r="AD16" s="1"/>
  <c r="C3" i="1"/>
  <c r="O3"/>
  <c r="K8" l="1"/>
  <c r="AE10" i="2"/>
  <c r="L13" i="1"/>
  <c r="N8"/>
  <c r="O13"/>
  <c r="O11"/>
  <c r="J9"/>
  <c r="N9" s="1"/>
  <c r="K9"/>
  <c r="K11"/>
  <c r="K7"/>
  <c r="F7"/>
  <c r="N7" s="1"/>
  <c r="P8"/>
  <c r="Q8" s="1"/>
  <c r="R8" s="1"/>
  <c r="J13"/>
  <c r="N13" s="1"/>
  <c r="K13"/>
  <c r="Z14" i="2"/>
  <c r="AA14" s="1"/>
  <c r="AE14" s="1"/>
  <c r="H11" i="1"/>
  <c r="L11" s="1"/>
  <c r="F14"/>
  <c r="N14" s="1"/>
  <c r="K10"/>
  <c r="F10"/>
  <c r="N10" s="1"/>
  <c r="F12"/>
  <c r="N12" s="1"/>
  <c r="AA18" i="2"/>
  <c r="AD18"/>
  <c r="K6" i="1"/>
  <c r="F6"/>
  <c r="N6" s="1"/>
  <c r="AE16" i="2"/>
  <c r="O2" i="1"/>
  <c r="D2"/>
  <c r="A1"/>
  <c r="O16" l="1"/>
  <c r="P6"/>
  <c r="Q6" s="1"/>
  <c r="R6" s="1"/>
  <c r="P13"/>
  <c r="Q13" s="1"/>
  <c r="R13" s="1"/>
  <c r="P12"/>
  <c r="Q12" s="1"/>
  <c r="R12" s="1"/>
  <c r="J11"/>
  <c r="N11" s="1"/>
  <c r="P9"/>
  <c r="Q9" s="1"/>
  <c r="R9" s="1"/>
  <c r="P10"/>
  <c r="Q10" s="1"/>
  <c r="R10" s="1"/>
  <c r="P14"/>
  <c r="Q14" s="1"/>
  <c r="R14" s="1"/>
  <c r="P7"/>
  <c r="Q7" s="1"/>
  <c r="R7" s="1"/>
  <c r="G16"/>
  <c r="I16"/>
  <c r="C16"/>
  <c r="P11" l="1"/>
  <c r="Q11" s="1"/>
  <c r="R11" s="1"/>
  <c r="E16"/>
  <c r="J16"/>
  <c r="K16"/>
  <c r="H16"/>
  <c r="D16"/>
  <c r="M16"/>
  <c r="F16" l="1"/>
  <c r="L16"/>
  <c r="N16" l="1"/>
  <c r="P16" l="1"/>
  <c r="R16" l="1"/>
  <c r="A17" s="1"/>
  <c r="Q16"/>
</calcChain>
</file>

<file path=xl/comments1.xml><?xml version="1.0" encoding="utf-8"?>
<comments xmlns="http://schemas.openxmlformats.org/spreadsheetml/2006/main">
  <authors>
    <author>charbhuja computer</author>
  </authors>
  <commentList>
    <comment ref="C6" authorId="0">
      <text>
        <r>
          <rPr>
            <b/>
            <sz val="9"/>
            <color indexed="81"/>
            <rFont val="Tahoma"/>
            <family val="2"/>
          </rPr>
          <t>charbhuja computer:</t>
        </r>
        <r>
          <rPr>
            <sz val="9"/>
            <color indexed="81"/>
            <rFont val="Tahoma"/>
            <family val="2"/>
          </rPr>
          <t xml:space="preserve">
Rate of Income tax to be deducted</t>
        </r>
      </text>
    </comment>
    <comment ref="B9" authorId="0">
      <text>
        <r>
          <rPr>
            <b/>
            <sz val="9"/>
            <color indexed="81"/>
            <rFont val="Tahoma"/>
            <charset val="1"/>
          </rPr>
          <t>charbhuja computer:</t>
        </r>
        <r>
          <rPr>
            <sz val="9"/>
            <color indexed="81"/>
            <rFont val="Tahoma"/>
            <charset val="1"/>
          </rPr>
          <t xml:space="preserve">
incert full pay to be drawn</t>
        </r>
      </text>
    </comment>
    <comment ref="C9" authorId="0">
      <text>
        <r>
          <rPr>
            <b/>
            <sz val="9"/>
            <color indexed="81"/>
            <rFont val="Tahoma"/>
            <charset val="1"/>
          </rPr>
          <t>charbhuja computer:</t>
        </r>
        <r>
          <rPr>
            <sz val="9"/>
            <color indexed="81"/>
            <rFont val="Tahoma"/>
            <charset val="1"/>
          </rPr>
          <t xml:space="preserve">
incert fix pay to be drawn 
</t>
        </r>
      </text>
    </comment>
    <comment ref="D9" authorId="0">
      <text>
        <r>
          <rPr>
            <b/>
            <sz val="9"/>
            <color indexed="81"/>
            <rFont val="Tahoma"/>
            <charset val="1"/>
          </rPr>
          <t>charbhuja computer:</t>
        </r>
        <r>
          <rPr>
            <sz val="9"/>
            <color indexed="81"/>
            <rFont val="Tahoma"/>
            <charset val="1"/>
          </rPr>
          <t xml:space="preserve">
incert regular pay already drawn in 6th pay</t>
        </r>
      </text>
    </comment>
    <comment ref="E9" authorId="0">
      <text>
        <r>
          <rPr>
            <b/>
            <sz val="9"/>
            <color indexed="81"/>
            <rFont val="Tahoma"/>
            <charset val="1"/>
          </rPr>
          <t>charbhuja computer:</t>
        </r>
        <r>
          <rPr>
            <sz val="9"/>
            <color indexed="81"/>
            <rFont val="Tahoma"/>
            <charset val="1"/>
          </rPr>
          <t xml:space="preserve">
incert fix pay already drawn in 6th pay</t>
        </r>
      </text>
    </comment>
    <comment ref="F9" authorId="0">
      <text>
        <r>
          <rPr>
            <b/>
            <sz val="9"/>
            <color indexed="81"/>
            <rFont val="Tahoma"/>
            <charset val="1"/>
          </rPr>
          <t>charbhuja computer:</t>
        </r>
        <r>
          <rPr>
            <sz val="9"/>
            <color indexed="81"/>
            <rFont val="Tahoma"/>
            <charset val="1"/>
          </rPr>
          <t xml:space="preserve">
Number of days for which full pay difference is be drawn in the month
total of fix pay+full pay days should not be more than the days in the month.e.i. 21+10=31
days should not be in negative figure.
</t>
        </r>
      </text>
    </comment>
    <comment ref="G9" authorId="0">
      <text>
        <r>
          <rPr>
            <b/>
            <sz val="9"/>
            <color indexed="81"/>
            <rFont val="Tahoma"/>
            <charset val="1"/>
          </rPr>
          <t>charbhuja computer:</t>
        </r>
        <r>
          <rPr>
            <sz val="9"/>
            <color indexed="81"/>
            <rFont val="Tahoma"/>
            <charset val="1"/>
          </rPr>
          <t xml:space="preserve">
Number of days for which fix pay difference is be drawn in the month</t>
        </r>
      </text>
    </comment>
    <comment ref="B10" authorId="0">
      <text>
        <r>
          <rPr>
            <b/>
            <sz val="9"/>
            <color indexed="81"/>
            <rFont val="Tahoma"/>
            <charset val="1"/>
          </rPr>
          <t>charbhuja computer:</t>
        </r>
        <r>
          <rPr>
            <sz val="9"/>
            <color indexed="81"/>
            <rFont val="Tahoma"/>
            <charset val="1"/>
          </rPr>
          <t xml:space="preserve">
incert full pay to be drawn</t>
        </r>
      </text>
    </comment>
    <comment ref="C10" authorId="0">
      <text>
        <r>
          <rPr>
            <b/>
            <sz val="9"/>
            <color indexed="81"/>
            <rFont val="Tahoma"/>
            <charset val="1"/>
          </rPr>
          <t>charbhuja computer:</t>
        </r>
        <r>
          <rPr>
            <sz val="9"/>
            <color indexed="81"/>
            <rFont val="Tahoma"/>
            <charset val="1"/>
          </rPr>
          <t xml:space="preserve">
incert fix pay to be drawn 
</t>
        </r>
      </text>
    </comment>
    <comment ref="D10" authorId="0">
      <text>
        <r>
          <rPr>
            <b/>
            <sz val="9"/>
            <color indexed="81"/>
            <rFont val="Tahoma"/>
            <charset val="1"/>
          </rPr>
          <t>charbhuja computer:</t>
        </r>
        <r>
          <rPr>
            <sz val="9"/>
            <color indexed="81"/>
            <rFont val="Tahoma"/>
            <charset val="1"/>
          </rPr>
          <t xml:space="preserve">
incert regular pay already drawn in 6th pay</t>
        </r>
      </text>
    </comment>
    <comment ref="E10" authorId="0">
      <text>
        <r>
          <rPr>
            <b/>
            <sz val="9"/>
            <color indexed="81"/>
            <rFont val="Tahoma"/>
            <charset val="1"/>
          </rPr>
          <t>charbhuja computer:</t>
        </r>
        <r>
          <rPr>
            <sz val="9"/>
            <color indexed="81"/>
            <rFont val="Tahoma"/>
            <charset val="1"/>
          </rPr>
          <t xml:space="preserve">
incert fix pay already drawn in 6th pay</t>
        </r>
      </text>
    </comment>
    <comment ref="F10" authorId="0">
      <text>
        <r>
          <rPr>
            <b/>
            <sz val="9"/>
            <color indexed="81"/>
            <rFont val="Tahoma"/>
            <charset val="1"/>
          </rPr>
          <t>charbhuja computer:</t>
        </r>
        <r>
          <rPr>
            <sz val="9"/>
            <color indexed="81"/>
            <rFont val="Tahoma"/>
            <charset val="1"/>
          </rPr>
          <t xml:space="preserve">
Number of days for which full pay difference is be drawn in the month</t>
        </r>
      </text>
    </comment>
    <comment ref="G10" authorId="0">
      <text>
        <r>
          <rPr>
            <b/>
            <sz val="9"/>
            <color indexed="81"/>
            <rFont val="Tahoma"/>
            <charset val="1"/>
          </rPr>
          <t>charbhuja computer:</t>
        </r>
        <r>
          <rPr>
            <sz val="9"/>
            <color indexed="81"/>
            <rFont val="Tahoma"/>
            <charset val="1"/>
          </rPr>
          <t xml:space="preserve">
Number of days for which fix pay difference is be drawn in the month</t>
        </r>
      </text>
    </comment>
    <comment ref="B11" authorId="0">
      <text>
        <r>
          <rPr>
            <b/>
            <sz val="9"/>
            <color indexed="81"/>
            <rFont val="Tahoma"/>
            <charset val="1"/>
          </rPr>
          <t>charbhuja computer:</t>
        </r>
        <r>
          <rPr>
            <sz val="9"/>
            <color indexed="81"/>
            <rFont val="Tahoma"/>
            <charset val="1"/>
          </rPr>
          <t xml:space="preserve">
incert full pay to be drawn</t>
        </r>
      </text>
    </comment>
    <comment ref="C11" authorId="0">
      <text>
        <r>
          <rPr>
            <b/>
            <sz val="9"/>
            <color indexed="81"/>
            <rFont val="Tahoma"/>
            <charset val="1"/>
          </rPr>
          <t>charbhuja computer:</t>
        </r>
        <r>
          <rPr>
            <sz val="9"/>
            <color indexed="81"/>
            <rFont val="Tahoma"/>
            <charset val="1"/>
          </rPr>
          <t xml:space="preserve">
incert fix pay to be drawn 
</t>
        </r>
      </text>
    </comment>
    <comment ref="D11" authorId="0">
      <text>
        <r>
          <rPr>
            <b/>
            <sz val="9"/>
            <color indexed="81"/>
            <rFont val="Tahoma"/>
            <charset val="1"/>
          </rPr>
          <t>charbhuja computer:</t>
        </r>
        <r>
          <rPr>
            <sz val="9"/>
            <color indexed="81"/>
            <rFont val="Tahoma"/>
            <charset val="1"/>
          </rPr>
          <t xml:space="preserve">
incert regular pay already drawn in 6th pay</t>
        </r>
      </text>
    </comment>
    <comment ref="E11" authorId="0">
      <text>
        <r>
          <rPr>
            <b/>
            <sz val="9"/>
            <color indexed="81"/>
            <rFont val="Tahoma"/>
            <charset val="1"/>
          </rPr>
          <t>charbhuja computer:</t>
        </r>
        <r>
          <rPr>
            <sz val="9"/>
            <color indexed="81"/>
            <rFont val="Tahoma"/>
            <charset val="1"/>
          </rPr>
          <t xml:space="preserve">
incert fix pay already drawn in 6th pay</t>
        </r>
      </text>
    </comment>
    <comment ref="F11" authorId="0">
      <text>
        <r>
          <rPr>
            <b/>
            <sz val="9"/>
            <color indexed="81"/>
            <rFont val="Tahoma"/>
            <charset val="1"/>
          </rPr>
          <t>charbhuja computer:</t>
        </r>
        <r>
          <rPr>
            <sz val="9"/>
            <color indexed="81"/>
            <rFont val="Tahoma"/>
            <charset val="1"/>
          </rPr>
          <t xml:space="preserve">
Number of days for which full pay difference is be drawn in the month</t>
        </r>
      </text>
    </comment>
    <comment ref="G11" authorId="0">
      <text>
        <r>
          <rPr>
            <b/>
            <sz val="9"/>
            <color indexed="81"/>
            <rFont val="Tahoma"/>
            <charset val="1"/>
          </rPr>
          <t>charbhuja computer:</t>
        </r>
        <r>
          <rPr>
            <sz val="9"/>
            <color indexed="81"/>
            <rFont val="Tahoma"/>
            <charset val="1"/>
          </rPr>
          <t xml:space="preserve">
Number of days for which fix pay difference is be drawn in the month</t>
        </r>
      </text>
    </comment>
    <comment ref="B12" authorId="0">
      <text>
        <r>
          <rPr>
            <b/>
            <sz val="9"/>
            <color indexed="81"/>
            <rFont val="Tahoma"/>
            <charset val="1"/>
          </rPr>
          <t>charbhuja computer:</t>
        </r>
        <r>
          <rPr>
            <sz val="9"/>
            <color indexed="81"/>
            <rFont val="Tahoma"/>
            <charset val="1"/>
          </rPr>
          <t xml:space="preserve">
incert full pay to be drawn</t>
        </r>
      </text>
    </comment>
    <comment ref="C12" authorId="0">
      <text>
        <r>
          <rPr>
            <b/>
            <sz val="9"/>
            <color indexed="81"/>
            <rFont val="Tahoma"/>
            <charset val="1"/>
          </rPr>
          <t>charbhuja computer:</t>
        </r>
        <r>
          <rPr>
            <sz val="9"/>
            <color indexed="81"/>
            <rFont val="Tahoma"/>
            <charset val="1"/>
          </rPr>
          <t xml:space="preserve">
incert fix pay to be drawn 
</t>
        </r>
      </text>
    </comment>
    <comment ref="D12" authorId="0">
      <text>
        <r>
          <rPr>
            <b/>
            <sz val="9"/>
            <color indexed="81"/>
            <rFont val="Tahoma"/>
            <charset val="1"/>
          </rPr>
          <t>charbhuja computer:</t>
        </r>
        <r>
          <rPr>
            <sz val="9"/>
            <color indexed="81"/>
            <rFont val="Tahoma"/>
            <charset val="1"/>
          </rPr>
          <t xml:space="preserve">
incert regular pay already drawn in 6th pay</t>
        </r>
      </text>
    </comment>
    <comment ref="E12" authorId="0">
      <text>
        <r>
          <rPr>
            <b/>
            <sz val="9"/>
            <color indexed="81"/>
            <rFont val="Tahoma"/>
            <charset val="1"/>
          </rPr>
          <t>charbhuja computer:</t>
        </r>
        <r>
          <rPr>
            <sz val="9"/>
            <color indexed="81"/>
            <rFont val="Tahoma"/>
            <charset val="1"/>
          </rPr>
          <t xml:space="preserve">
incert fix pay already drawn in 6th pay</t>
        </r>
      </text>
    </comment>
    <comment ref="F12" authorId="0">
      <text>
        <r>
          <rPr>
            <b/>
            <sz val="9"/>
            <color indexed="81"/>
            <rFont val="Tahoma"/>
            <charset val="1"/>
          </rPr>
          <t>charbhuja computer:</t>
        </r>
        <r>
          <rPr>
            <sz val="9"/>
            <color indexed="81"/>
            <rFont val="Tahoma"/>
            <charset val="1"/>
          </rPr>
          <t xml:space="preserve">
Number of days for which full pay difference is be drawn in the month</t>
        </r>
      </text>
    </comment>
    <comment ref="G12" authorId="0">
      <text>
        <r>
          <rPr>
            <b/>
            <sz val="9"/>
            <color indexed="81"/>
            <rFont val="Tahoma"/>
            <charset val="1"/>
          </rPr>
          <t>charbhuja computer:</t>
        </r>
        <r>
          <rPr>
            <sz val="9"/>
            <color indexed="81"/>
            <rFont val="Tahoma"/>
            <charset val="1"/>
          </rPr>
          <t xml:space="preserve">
Number of days for which fix pay difference is be drawn in the month</t>
        </r>
      </text>
    </comment>
    <comment ref="B13" authorId="0">
      <text>
        <r>
          <rPr>
            <b/>
            <sz val="9"/>
            <color indexed="81"/>
            <rFont val="Tahoma"/>
            <charset val="1"/>
          </rPr>
          <t>charbhuja computer:</t>
        </r>
        <r>
          <rPr>
            <sz val="9"/>
            <color indexed="81"/>
            <rFont val="Tahoma"/>
            <charset val="1"/>
          </rPr>
          <t xml:space="preserve">
incert full pay to be drawn</t>
        </r>
      </text>
    </comment>
    <comment ref="C13" authorId="0">
      <text>
        <r>
          <rPr>
            <b/>
            <sz val="9"/>
            <color indexed="81"/>
            <rFont val="Tahoma"/>
            <charset val="1"/>
          </rPr>
          <t>charbhuja computer:</t>
        </r>
        <r>
          <rPr>
            <sz val="9"/>
            <color indexed="81"/>
            <rFont val="Tahoma"/>
            <charset val="1"/>
          </rPr>
          <t xml:space="preserve">
incert fix pay to be drawn 
</t>
        </r>
      </text>
    </comment>
    <comment ref="D13" authorId="0">
      <text>
        <r>
          <rPr>
            <b/>
            <sz val="9"/>
            <color indexed="81"/>
            <rFont val="Tahoma"/>
            <charset val="1"/>
          </rPr>
          <t>charbhuja computer:</t>
        </r>
        <r>
          <rPr>
            <sz val="9"/>
            <color indexed="81"/>
            <rFont val="Tahoma"/>
            <charset val="1"/>
          </rPr>
          <t xml:space="preserve">
incert regular pay already drawn in 6th pay</t>
        </r>
      </text>
    </comment>
    <comment ref="E13" authorId="0">
      <text>
        <r>
          <rPr>
            <b/>
            <sz val="9"/>
            <color indexed="81"/>
            <rFont val="Tahoma"/>
            <charset val="1"/>
          </rPr>
          <t>charbhuja computer:</t>
        </r>
        <r>
          <rPr>
            <sz val="9"/>
            <color indexed="81"/>
            <rFont val="Tahoma"/>
            <charset val="1"/>
          </rPr>
          <t xml:space="preserve">
incert fix pay already drawn in 6th pay</t>
        </r>
      </text>
    </comment>
    <comment ref="F13" authorId="0">
      <text>
        <r>
          <rPr>
            <b/>
            <sz val="9"/>
            <color indexed="81"/>
            <rFont val="Tahoma"/>
            <charset val="1"/>
          </rPr>
          <t>charbhuja computer:</t>
        </r>
        <r>
          <rPr>
            <sz val="9"/>
            <color indexed="81"/>
            <rFont val="Tahoma"/>
            <charset val="1"/>
          </rPr>
          <t xml:space="preserve">
Number of days for which full pay difference is be drawn in the month</t>
        </r>
      </text>
    </comment>
    <comment ref="G13" authorId="0">
      <text>
        <r>
          <rPr>
            <b/>
            <sz val="9"/>
            <color indexed="81"/>
            <rFont val="Tahoma"/>
            <charset val="1"/>
          </rPr>
          <t>charbhuja computer:</t>
        </r>
        <r>
          <rPr>
            <sz val="9"/>
            <color indexed="81"/>
            <rFont val="Tahoma"/>
            <charset val="1"/>
          </rPr>
          <t xml:space="preserve">
Number of days for which fix pay difference is be drawn in the month</t>
        </r>
      </text>
    </comment>
    <comment ref="B14" authorId="0">
      <text>
        <r>
          <rPr>
            <b/>
            <sz val="9"/>
            <color indexed="81"/>
            <rFont val="Tahoma"/>
            <charset val="1"/>
          </rPr>
          <t>charbhuja computer:</t>
        </r>
        <r>
          <rPr>
            <sz val="9"/>
            <color indexed="81"/>
            <rFont val="Tahoma"/>
            <charset val="1"/>
          </rPr>
          <t xml:space="preserve">
incert full pay to be drawn</t>
        </r>
      </text>
    </comment>
    <comment ref="C14" authorId="0">
      <text>
        <r>
          <rPr>
            <b/>
            <sz val="9"/>
            <color indexed="81"/>
            <rFont val="Tahoma"/>
            <charset val="1"/>
          </rPr>
          <t>charbhuja computer:</t>
        </r>
        <r>
          <rPr>
            <sz val="9"/>
            <color indexed="81"/>
            <rFont val="Tahoma"/>
            <charset val="1"/>
          </rPr>
          <t xml:space="preserve">
incert fix pay to be drawn 
</t>
        </r>
      </text>
    </comment>
    <comment ref="D14" authorId="0">
      <text>
        <r>
          <rPr>
            <b/>
            <sz val="9"/>
            <color indexed="81"/>
            <rFont val="Tahoma"/>
            <charset val="1"/>
          </rPr>
          <t>charbhuja computer:</t>
        </r>
        <r>
          <rPr>
            <sz val="9"/>
            <color indexed="81"/>
            <rFont val="Tahoma"/>
            <charset val="1"/>
          </rPr>
          <t xml:space="preserve">
incert regular pay already drawn in 6th pay</t>
        </r>
      </text>
    </comment>
    <comment ref="E14" authorId="0">
      <text>
        <r>
          <rPr>
            <b/>
            <sz val="9"/>
            <color indexed="81"/>
            <rFont val="Tahoma"/>
            <charset val="1"/>
          </rPr>
          <t>charbhuja computer:</t>
        </r>
        <r>
          <rPr>
            <sz val="9"/>
            <color indexed="81"/>
            <rFont val="Tahoma"/>
            <charset val="1"/>
          </rPr>
          <t xml:space="preserve">
incert fix pay already drawn in 6th pay</t>
        </r>
      </text>
    </comment>
    <comment ref="F14" authorId="0">
      <text>
        <r>
          <rPr>
            <b/>
            <sz val="9"/>
            <color indexed="81"/>
            <rFont val="Tahoma"/>
            <charset val="1"/>
          </rPr>
          <t>charbhuja computer:</t>
        </r>
        <r>
          <rPr>
            <sz val="9"/>
            <color indexed="81"/>
            <rFont val="Tahoma"/>
            <charset val="1"/>
          </rPr>
          <t xml:space="preserve">
Number of days for which full pay difference is be drawn in the month</t>
        </r>
      </text>
    </comment>
    <comment ref="G14" authorId="0">
      <text>
        <r>
          <rPr>
            <b/>
            <sz val="9"/>
            <color indexed="81"/>
            <rFont val="Tahoma"/>
            <charset val="1"/>
          </rPr>
          <t>charbhuja computer:</t>
        </r>
        <r>
          <rPr>
            <sz val="9"/>
            <color indexed="81"/>
            <rFont val="Tahoma"/>
            <charset val="1"/>
          </rPr>
          <t xml:space="preserve">
Number of days for which fix pay difference is be drawn in the month</t>
        </r>
      </text>
    </comment>
    <comment ref="B15" authorId="0">
      <text>
        <r>
          <rPr>
            <b/>
            <sz val="9"/>
            <color indexed="81"/>
            <rFont val="Tahoma"/>
            <charset val="1"/>
          </rPr>
          <t>charbhuja computer:</t>
        </r>
        <r>
          <rPr>
            <sz val="9"/>
            <color indexed="81"/>
            <rFont val="Tahoma"/>
            <charset val="1"/>
          </rPr>
          <t xml:space="preserve">
incert full pay to be drawn</t>
        </r>
      </text>
    </comment>
    <comment ref="C15" authorId="0">
      <text>
        <r>
          <rPr>
            <b/>
            <sz val="9"/>
            <color indexed="81"/>
            <rFont val="Tahoma"/>
            <charset val="1"/>
          </rPr>
          <t>charbhuja computer:</t>
        </r>
        <r>
          <rPr>
            <sz val="9"/>
            <color indexed="81"/>
            <rFont val="Tahoma"/>
            <charset val="1"/>
          </rPr>
          <t xml:space="preserve">
incert fix pay to be drawn 
</t>
        </r>
      </text>
    </comment>
    <comment ref="D15" authorId="0">
      <text>
        <r>
          <rPr>
            <b/>
            <sz val="9"/>
            <color indexed="81"/>
            <rFont val="Tahoma"/>
            <charset val="1"/>
          </rPr>
          <t>charbhuja computer:</t>
        </r>
        <r>
          <rPr>
            <sz val="9"/>
            <color indexed="81"/>
            <rFont val="Tahoma"/>
            <charset val="1"/>
          </rPr>
          <t xml:space="preserve">
incert regular pay already drawn in 6th pay</t>
        </r>
      </text>
    </comment>
    <comment ref="E15" authorId="0">
      <text>
        <r>
          <rPr>
            <b/>
            <sz val="9"/>
            <color indexed="81"/>
            <rFont val="Tahoma"/>
            <charset val="1"/>
          </rPr>
          <t>charbhuja computer:</t>
        </r>
        <r>
          <rPr>
            <sz val="9"/>
            <color indexed="81"/>
            <rFont val="Tahoma"/>
            <charset val="1"/>
          </rPr>
          <t xml:space="preserve">
incert fix pay already drawn in 6th pay</t>
        </r>
      </text>
    </comment>
    <comment ref="F15" authorId="0">
      <text>
        <r>
          <rPr>
            <b/>
            <sz val="9"/>
            <color indexed="81"/>
            <rFont val="Tahoma"/>
            <charset val="1"/>
          </rPr>
          <t>charbhuja computer:</t>
        </r>
        <r>
          <rPr>
            <sz val="9"/>
            <color indexed="81"/>
            <rFont val="Tahoma"/>
            <charset val="1"/>
          </rPr>
          <t xml:space="preserve">
Number of days for which full pay difference is be drawn in the month</t>
        </r>
      </text>
    </comment>
    <comment ref="G15" authorId="0">
      <text>
        <r>
          <rPr>
            <b/>
            <sz val="9"/>
            <color indexed="81"/>
            <rFont val="Tahoma"/>
            <charset val="1"/>
          </rPr>
          <t>charbhuja computer:</t>
        </r>
        <r>
          <rPr>
            <sz val="9"/>
            <color indexed="81"/>
            <rFont val="Tahoma"/>
            <charset val="1"/>
          </rPr>
          <t xml:space="preserve">
Number of days for which fix pay difference is be drawn in the month</t>
        </r>
      </text>
    </comment>
    <comment ref="B16" authorId="0">
      <text>
        <r>
          <rPr>
            <b/>
            <sz val="9"/>
            <color indexed="81"/>
            <rFont val="Tahoma"/>
            <charset val="1"/>
          </rPr>
          <t>charbhuja computer:</t>
        </r>
        <r>
          <rPr>
            <sz val="9"/>
            <color indexed="81"/>
            <rFont val="Tahoma"/>
            <charset val="1"/>
          </rPr>
          <t xml:space="preserve">
incert full pay to be drawn</t>
        </r>
      </text>
    </comment>
    <comment ref="C16" authorId="0">
      <text>
        <r>
          <rPr>
            <b/>
            <sz val="9"/>
            <color indexed="81"/>
            <rFont val="Tahoma"/>
            <charset val="1"/>
          </rPr>
          <t>charbhuja computer:</t>
        </r>
        <r>
          <rPr>
            <sz val="9"/>
            <color indexed="81"/>
            <rFont val="Tahoma"/>
            <charset val="1"/>
          </rPr>
          <t xml:space="preserve">
incert fix pay to be drawn 
</t>
        </r>
      </text>
    </comment>
    <comment ref="D16" authorId="0">
      <text>
        <r>
          <rPr>
            <b/>
            <sz val="9"/>
            <color indexed="81"/>
            <rFont val="Tahoma"/>
            <charset val="1"/>
          </rPr>
          <t>charbhuja computer:</t>
        </r>
        <r>
          <rPr>
            <sz val="9"/>
            <color indexed="81"/>
            <rFont val="Tahoma"/>
            <charset val="1"/>
          </rPr>
          <t xml:space="preserve">
incert regular pay already drawn in 6th pay</t>
        </r>
      </text>
    </comment>
    <comment ref="E16" authorId="0">
      <text>
        <r>
          <rPr>
            <b/>
            <sz val="9"/>
            <color indexed="81"/>
            <rFont val="Tahoma"/>
            <charset val="1"/>
          </rPr>
          <t>charbhuja computer:</t>
        </r>
        <r>
          <rPr>
            <sz val="9"/>
            <color indexed="81"/>
            <rFont val="Tahoma"/>
            <charset val="1"/>
          </rPr>
          <t xml:space="preserve">
incert fix pay already drawn in 6th pay</t>
        </r>
      </text>
    </comment>
    <comment ref="F16" authorId="0">
      <text>
        <r>
          <rPr>
            <b/>
            <sz val="9"/>
            <color indexed="81"/>
            <rFont val="Tahoma"/>
            <charset val="1"/>
          </rPr>
          <t>charbhuja computer:</t>
        </r>
        <r>
          <rPr>
            <sz val="9"/>
            <color indexed="81"/>
            <rFont val="Tahoma"/>
            <charset val="1"/>
          </rPr>
          <t xml:space="preserve">
Number of days for which full pay difference is be drawn in the month</t>
        </r>
      </text>
    </comment>
    <comment ref="G16" authorId="0">
      <text>
        <r>
          <rPr>
            <b/>
            <sz val="9"/>
            <color indexed="81"/>
            <rFont val="Tahoma"/>
            <charset val="1"/>
          </rPr>
          <t>charbhuja computer:</t>
        </r>
        <r>
          <rPr>
            <sz val="9"/>
            <color indexed="81"/>
            <rFont val="Tahoma"/>
            <charset val="1"/>
          </rPr>
          <t xml:space="preserve">
Number of days for which fix pay difference is be drawn in the month</t>
        </r>
      </text>
    </comment>
    <comment ref="B17" authorId="0">
      <text>
        <r>
          <rPr>
            <b/>
            <sz val="9"/>
            <color indexed="81"/>
            <rFont val="Tahoma"/>
            <charset val="1"/>
          </rPr>
          <t>charbhuja computer:</t>
        </r>
        <r>
          <rPr>
            <sz val="9"/>
            <color indexed="81"/>
            <rFont val="Tahoma"/>
            <charset val="1"/>
          </rPr>
          <t xml:space="preserve">
incert full pay to be drawn</t>
        </r>
      </text>
    </comment>
    <comment ref="C17" authorId="0">
      <text>
        <r>
          <rPr>
            <b/>
            <sz val="9"/>
            <color indexed="81"/>
            <rFont val="Tahoma"/>
            <charset val="1"/>
          </rPr>
          <t>charbhuja computer:</t>
        </r>
        <r>
          <rPr>
            <sz val="9"/>
            <color indexed="81"/>
            <rFont val="Tahoma"/>
            <charset val="1"/>
          </rPr>
          <t xml:space="preserve">
incert fix pay to be drawn 
</t>
        </r>
      </text>
    </comment>
    <comment ref="D17" authorId="0">
      <text>
        <r>
          <rPr>
            <b/>
            <sz val="9"/>
            <color indexed="81"/>
            <rFont val="Tahoma"/>
            <charset val="1"/>
          </rPr>
          <t>charbhuja computer:</t>
        </r>
        <r>
          <rPr>
            <sz val="9"/>
            <color indexed="81"/>
            <rFont val="Tahoma"/>
            <charset val="1"/>
          </rPr>
          <t xml:space="preserve">
incert regular pay already drawn in 6th pay</t>
        </r>
      </text>
    </comment>
    <comment ref="E17" authorId="0">
      <text>
        <r>
          <rPr>
            <b/>
            <sz val="9"/>
            <color indexed="81"/>
            <rFont val="Tahoma"/>
            <charset val="1"/>
          </rPr>
          <t>charbhuja computer:</t>
        </r>
        <r>
          <rPr>
            <sz val="9"/>
            <color indexed="81"/>
            <rFont val="Tahoma"/>
            <charset val="1"/>
          </rPr>
          <t xml:space="preserve">
incert fix pay already drawn in 6th pay</t>
        </r>
      </text>
    </comment>
    <comment ref="F17" authorId="0">
      <text>
        <r>
          <rPr>
            <b/>
            <sz val="9"/>
            <color indexed="81"/>
            <rFont val="Tahoma"/>
            <charset val="1"/>
          </rPr>
          <t>charbhuja computer:</t>
        </r>
        <r>
          <rPr>
            <sz val="9"/>
            <color indexed="81"/>
            <rFont val="Tahoma"/>
            <charset val="1"/>
          </rPr>
          <t xml:space="preserve">
Number of days for which full pay difference is be drawn in the month</t>
        </r>
      </text>
    </comment>
    <comment ref="G17" authorId="0">
      <text>
        <r>
          <rPr>
            <b/>
            <sz val="9"/>
            <color indexed="81"/>
            <rFont val="Tahoma"/>
            <charset val="1"/>
          </rPr>
          <t>charbhuja computer:</t>
        </r>
        <r>
          <rPr>
            <sz val="9"/>
            <color indexed="81"/>
            <rFont val="Tahoma"/>
            <charset val="1"/>
          </rPr>
          <t xml:space="preserve">
Number of days for which fix pay difference is be drawn in the month</t>
        </r>
      </text>
    </comment>
  </commentList>
</comments>
</file>

<file path=xl/sharedStrings.xml><?xml version="1.0" encoding="utf-8"?>
<sst xmlns="http://schemas.openxmlformats.org/spreadsheetml/2006/main" count="84" uniqueCount="44">
  <si>
    <t>S.No.</t>
  </si>
  <si>
    <t>Month</t>
  </si>
  <si>
    <t>Due</t>
  </si>
  <si>
    <t>DRAWN</t>
  </si>
  <si>
    <t>DIFFERENCE</t>
  </si>
  <si>
    <t>TOTAL DEDUCTION</t>
  </si>
  <si>
    <t>NET AMMOUNT</t>
  </si>
  <si>
    <t>TV NUMBER           &amp; DATE</t>
  </si>
  <si>
    <t>BASIC</t>
  </si>
  <si>
    <t>DA</t>
  </si>
  <si>
    <t>HRA</t>
  </si>
  <si>
    <t>TOTAL</t>
  </si>
  <si>
    <t>NAME OF EMPLOYEE</t>
  </si>
  <si>
    <t>POST</t>
  </si>
  <si>
    <t>MONTH</t>
  </si>
  <si>
    <t>CLICK HERE TO GET ARREAR</t>
  </si>
  <si>
    <t>Name of Office-</t>
  </si>
  <si>
    <t>Government Higher Secondary School, Sanchore</t>
  </si>
  <si>
    <t>Name of Employee-</t>
  </si>
  <si>
    <t>Post-</t>
  </si>
  <si>
    <t>Employee ID-</t>
  </si>
  <si>
    <t>PAN No-</t>
  </si>
  <si>
    <t>PAN NO-</t>
  </si>
  <si>
    <t>EMPLOYEE ID -</t>
  </si>
  <si>
    <r>
      <t xml:space="preserve">PLEASE FILL IN YELLOW CELLS 
RAJTEACHERS.IN
 </t>
    </r>
    <r>
      <rPr>
        <b/>
        <sz val="14"/>
        <color theme="1"/>
        <rFont val="Calibri"/>
        <family val="2"/>
        <scheme val="minor"/>
      </rPr>
      <t>(</t>
    </r>
    <r>
      <rPr>
        <b/>
        <sz val="14"/>
        <color theme="1"/>
        <rFont val="Kruti Dev 010"/>
      </rPr>
      <t>ftl ekg rd dk ,sfj;j cukuk gS ml ekg rd dk osru gh HkjsaA</t>
    </r>
    <r>
      <rPr>
        <b/>
        <sz val="14"/>
        <color theme="1"/>
        <rFont val="Arial"/>
        <family val="2"/>
      </rPr>
      <t>)</t>
    </r>
  </si>
  <si>
    <t>Income Tax to be Deducted 10%/20%/30%</t>
  </si>
  <si>
    <t>uksV&amp;fu;ekuqlkj ns; vUrj ¼csfld++ Mh, o edku fdjk;k HkRrk vUrj jkf'k½ ij vk;dj dVkSfr dh tk;sxhA  edku fdjk;k HkRrk vUrj jkf'k ij Hkh vk;dj dVkSfr dh tk;sxhA</t>
  </si>
  <si>
    <t xml:space="preserve">Hanuman Soni </t>
  </si>
  <si>
    <t>Senior Teacher</t>
  </si>
  <si>
    <t>INCOME TAX</t>
  </si>
  <si>
    <t>NPS @10%</t>
  </si>
  <si>
    <t>FIX PAY DAYS</t>
  </si>
  <si>
    <t>FULL PAY</t>
  </si>
  <si>
    <t>FIX PAY</t>
  </si>
  <si>
    <t>PAY</t>
  </si>
  <si>
    <t>DUE</t>
  </si>
  <si>
    <t>DAY IN THE MONTH</t>
  </si>
  <si>
    <t>FULL PAY DAYS</t>
  </si>
  <si>
    <t>NPS</t>
  </si>
  <si>
    <t>NET PAYABLE</t>
  </si>
  <si>
    <t>PAY DUE 7th pay</t>
  </si>
  <si>
    <t>PAY DRAWN 6th pay</t>
  </si>
  <si>
    <t>see pay details 6th pay online</t>
  </si>
  <si>
    <t>see pay details 7th pay online</t>
  </si>
</sst>
</file>

<file path=xl/styles.xml><?xml version="1.0" encoding="utf-8"?>
<styleSheet xmlns="http://schemas.openxmlformats.org/spreadsheetml/2006/main">
  <fonts count="18">
    <font>
      <sz val="11"/>
      <color theme="1"/>
      <name val="Calibri"/>
      <family val="2"/>
      <scheme val="minor"/>
    </font>
    <font>
      <b/>
      <sz val="11"/>
      <color theme="1"/>
      <name val="Calibri"/>
      <family val="2"/>
      <scheme val="minor"/>
    </font>
    <font>
      <b/>
      <sz val="8"/>
      <name val="Arial"/>
      <family val="2"/>
    </font>
    <font>
      <b/>
      <sz val="10"/>
      <name val="Arial"/>
      <family val="2"/>
    </font>
    <font>
      <b/>
      <sz val="6"/>
      <name val="Arial"/>
      <family val="2"/>
    </font>
    <font>
      <u/>
      <sz val="11"/>
      <color theme="10"/>
      <name val="Calibri"/>
      <family val="2"/>
    </font>
    <font>
      <sz val="20"/>
      <color theme="1"/>
      <name val="Calibri"/>
      <family val="2"/>
      <scheme val="minor"/>
    </font>
    <font>
      <b/>
      <sz val="14"/>
      <color theme="1"/>
      <name val="Calibri"/>
      <family val="2"/>
      <scheme val="minor"/>
    </font>
    <font>
      <u/>
      <sz val="22"/>
      <color theme="10"/>
      <name val="Calibri"/>
      <family val="2"/>
    </font>
    <font>
      <b/>
      <sz val="14"/>
      <color theme="1"/>
      <name val="Kruti Dev 010"/>
    </font>
    <font>
      <b/>
      <sz val="14"/>
      <color theme="1"/>
      <name val="Arial"/>
      <family val="2"/>
    </font>
    <font>
      <b/>
      <sz val="11"/>
      <color theme="1"/>
      <name val="Kruti Dev 010"/>
    </font>
    <font>
      <b/>
      <u/>
      <sz val="12"/>
      <color theme="1"/>
      <name val="Calibri"/>
      <family val="2"/>
      <scheme val="minor"/>
    </font>
    <font>
      <sz val="8"/>
      <color theme="1"/>
      <name val="Calibri"/>
      <family val="2"/>
      <scheme val="minor"/>
    </font>
    <font>
      <sz val="9"/>
      <color indexed="81"/>
      <name val="Tahoma"/>
      <charset val="1"/>
    </font>
    <font>
      <b/>
      <sz val="9"/>
      <color indexed="81"/>
      <name val="Tahoma"/>
      <charset val="1"/>
    </font>
    <font>
      <sz val="9"/>
      <color indexed="81"/>
      <name val="Tahoma"/>
      <family val="2"/>
    </font>
    <font>
      <b/>
      <sz val="9"/>
      <color indexed="81"/>
      <name val="Tahoma"/>
      <family val="2"/>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9" tint="0.59999389629810485"/>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114">
    <xf numFmtId="0" fontId="0" fillId="0" borderId="0" xfId="0"/>
    <xf numFmtId="0" fontId="0" fillId="0" borderId="0" xfId="0" applyProtection="1">
      <protection hidden="1"/>
    </xf>
    <xf numFmtId="0" fontId="0" fillId="0" borderId="0" xfId="0" applyAlignment="1" applyProtection="1">
      <alignment wrapText="1"/>
      <protection hidden="1"/>
    </xf>
    <xf numFmtId="17" fontId="0" fillId="5" borderId="15" xfId="0" applyNumberFormat="1" applyFill="1" applyBorder="1" applyAlignment="1" applyProtection="1">
      <alignment horizontal="left"/>
      <protection hidden="1"/>
    </xf>
    <xf numFmtId="0" fontId="2" fillId="2" borderId="1" xfId="0" applyFont="1" applyFill="1" applyBorder="1" applyAlignment="1" applyProtection="1">
      <alignment horizontal="center" vertical="center"/>
      <protection hidden="1"/>
    </xf>
    <xf numFmtId="0" fontId="0" fillId="0" borderId="16" xfId="0" applyBorder="1" applyAlignment="1" applyProtection="1">
      <alignment horizontal="center"/>
      <protection hidden="1"/>
    </xf>
    <xf numFmtId="0" fontId="0" fillId="0" borderId="20" xfId="0" applyBorder="1" applyAlignment="1" applyProtection="1">
      <alignment horizontal="left"/>
      <protection hidden="1"/>
    </xf>
    <xf numFmtId="0" fontId="0" fillId="0" borderId="0" xfId="0" applyAlignment="1" applyProtection="1">
      <alignment horizontal="center"/>
      <protection hidden="1"/>
    </xf>
    <xf numFmtId="0" fontId="0" fillId="0" borderId="12" xfId="0" applyBorder="1" applyAlignment="1" applyProtection="1">
      <alignment horizontal="center"/>
      <protection hidden="1"/>
    </xf>
    <xf numFmtId="17" fontId="0" fillId="0" borderId="1" xfId="0" applyNumberFormat="1" applyBorder="1" applyAlignment="1" applyProtection="1">
      <alignment horizontal="center"/>
      <protection hidden="1"/>
    </xf>
    <xf numFmtId="0" fontId="0" fillId="2" borderId="1" xfId="0" applyFill="1" applyBorder="1" applyAlignment="1" applyProtection="1">
      <alignment horizontal="center"/>
      <protection hidden="1"/>
    </xf>
    <xf numFmtId="0" fontId="0" fillId="0" borderId="1" xfId="0" applyBorder="1" applyAlignment="1" applyProtection="1">
      <alignment horizontal="center"/>
      <protection hidden="1"/>
    </xf>
    <xf numFmtId="0" fontId="0" fillId="0" borderId="14" xfId="0" applyBorder="1" applyAlignment="1" applyProtection="1">
      <alignment horizontal="center"/>
      <protection hidden="1"/>
    </xf>
    <xf numFmtId="0" fontId="0" fillId="0" borderId="17" xfId="0" applyBorder="1" applyAlignment="1" applyProtection="1">
      <alignment horizontal="center"/>
      <protection hidden="1"/>
    </xf>
    <xf numFmtId="0" fontId="0" fillId="0" borderId="0" xfId="0" applyAlignment="1">
      <alignment horizontal="center" vertical="center"/>
    </xf>
    <xf numFmtId="0" fontId="0" fillId="0" borderId="1" xfId="0" applyBorder="1" applyAlignment="1" applyProtection="1">
      <alignment horizontal="center"/>
      <protection hidden="1"/>
    </xf>
    <xf numFmtId="9" fontId="0" fillId="2" borderId="1" xfId="0" applyNumberFormat="1" applyFill="1" applyBorder="1" applyAlignment="1" applyProtection="1">
      <alignment horizontal="center" wrapText="1"/>
      <protection hidden="1"/>
    </xf>
    <xf numFmtId="0" fontId="8" fillId="0" borderId="0" xfId="1" applyFont="1" applyBorder="1" applyAlignment="1" applyProtection="1">
      <alignment horizontal="center"/>
      <protection hidden="1"/>
    </xf>
    <xf numFmtId="0" fontId="8" fillId="0" borderId="0" xfId="1" applyFont="1" applyBorder="1" applyAlignment="1" applyProtection="1">
      <alignment horizontal="center"/>
      <protection hidden="1"/>
    </xf>
    <xf numFmtId="0" fontId="0" fillId="0" borderId="16" xfId="0" applyBorder="1" applyAlignment="1" applyProtection="1">
      <alignment horizontal="center"/>
      <protection hidden="1"/>
    </xf>
    <xf numFmtId="0" fontId="0" fillId="6" borderId="0" xfId="0" applyFill="1" applyBorder="1" applyAlignment="1" applyProtection="1">
      <alignment horizontal="left"/>
      <protection hidden="1"/>
    </xf>
    <xf numFmtId="9" fontId="0" fillId="2" borderId="0" xfId="0" applyNumberFormat="1" applyFill="1" applyBorder="1" applyAlignment="1" applyProtection="1">
      <alignment horizontal="center" wrapText="1"/>
      <protection hidden="1"/>
    </xf>
    <xf numFmtId="0" fontId="1" fillId="5" borderId="2" xfId="0" applyFont="1" applyFill="1" applyBorder="1" applyAlignment="1" applyProtection="1">
      <alignment horizontal="left" wrapText="1"/>
      <protection hidden="1"/>
    </xf>
    <xf numFmtId="0" fontId="0" fillId="3" borderId="2" xfId="0" applyFill="1" applyBorder="1" applyAlignment="1" applyProtection="1">
      <alignment horizontal="left"/>
      <protection locked="0" hidden="1"/>
    </xf>
    <xf numFmtId="1" fontId="13" fillId="0" borderId="1" xfId="0" applyNumberFormat="1" applyFont="1" applyBorder="1" applyAlignment="1" applyProtection="1">
      <alignment horizontal="center"/>
      <protection hidden="1"/>
    </xf>
    <xf numFmtId="0" fontId="1" fillId="5" borderId="25" xfId="0" applyFont="1" applyFill="1" applyBorder="1" applyAlignment="1" applyProtection="1">
      <alignment horizontal="center"/>
      <protection hidden="1"/>
    </xf>
    <xf numFmtId="0" fontId="0" fillId="2" borderId="2" xfId="0" applyFill="1" applyBorder="1" applyAlignment="1" applyProtection="1">
      <alignment horizontal="left"/>
      <protection hidden="1"/>
    </xf>
    <xf numFmtId="1" fontId="0" fillId="0" borderId="1" xfId="0" applyNumberFormat="1" applyBorder="1" applyAlignment="1" applyProtection="1">
      <alignment horizontal="center"/>
      <protection hidden="1"/>
    </xf>
    <xf numFmtId="0" fontId="0" fillId="0" borderId="0" xfId="0" applyBorder="1" applyAlignment="1" applyProtection="1">
      <alignment horizontal="left"/>
      <protection hidden="1"/>
    </xf>
    <xf numFmtId="0" fontId="1" fillId="5" borderId="24" xfId="0" applyFont="1" applyFill="1" applyBorder="1" applyAlignment="1" applyProtection="1">
      <protection hidden="1"/>
    </xf>
    <xf numFmtId="2" fontId="0" fillId="2" borderId="0" xfId="0" applyNumberFormat="1" applyFill="1" applyBorder="1" applyAlignment="1" applyProtection="1">
      <alignment horizontal="center" wrapText="1"/>
      <protection hidden="1"/>
    </xf>
    <xf numFmtId="0" fontId="0" fillId="5" borderId="27" xfId="0" applyFill="1" applyBorder="1" applyAlignment="1" applyProtection="1">
      <alignment horizontal="left" wrapText="1"/>
      <protection hidden="1"/>
    </xf>
    <xf numFmtId="17" fontId="0" fillId="5" borderId="27" xfId="0" applyNumberFormat="1" applyFill="1" applyBorder="1" applyAlignment="1" applyProtection="1">
      <alignment horizontal="left"/>
      <protection hidden="1"/>
    </xf>
    <xf numFmtId="17" fontId="0" fillId="5" borderId="28" xfId="0" applyNumberFormat="1" applyFill="1" applyBorder="1" applyAlignment="1" applyProtection="1">
      <alignment horizontal="left"/>
      <protection hidden="1"/>
    </xf>
    <xf numFmtId="0" fontId="0" fillId="6" borderId="29" xfId="0" applyFill="1" applyBorder="1" applyAlignment="1" applyProtection="1">
      <alignment horizontal="left"/>
      <protection hidden="1"/>
    </xf>
    <xf numFmtId="0" fontId="1" fillId="5" borderId="3" xfId="0" applyFont="1" applyFill="1" applyBorder="1" applyAlignment="1" applyProtection="1">
      <alignment horizontal="left" wrapText="1"/>
      <protection hidden="1"/>
    </xf>
    <xf numFmtId="0" fontId="0" fillId="6" borderId="30" xfId="0" applyFill="1" applyBorder="1" applyAlignment="1" applyProtection="1">
      <alignment horizontal="left"/>
      <protection hidden="1"/>
    </xf>
    <xf numFmtId="0" fontId="0" fillId="6" borderId="13" xfId="0" applyFill="1" applyBorder="1" applyAlignment="1" applyProtection="1">
      <alignment horizontal="left"/>
      <protection hidden="1"/>
    </xf>
    <xf numFmtId="0" fontId="0" fillId="2" borderId="3" xfId="0" applyFill="1" applyBorder="1" applyAlignment="1" applyProtection="1">
      <alignment horizontal="left"/>
      <protection hidden="1"/>
    </xf>
    <xf numFmtId="0" fontId="0" fillId="7" borderId="12" xfId="0" applyFill="1" applyBorder="1" applyAlignment="1" applyProtection="1">
      <alignment horizontal="left" wrapText="1"/>
      <protection hidden="1"/>
    </xf>
    <xf numFmtId="0" fontId="1" fillId="7" borderId="14" xfId="0" applyFont="1" applyFill="1" applyBorder="1" applyAlignment="1" applyProtection="1">
      <alignment horizontal="left" wrapText="1"/>
      <protection hidden="1"/>
    </xf>
    <xf numFmtId="0" fontId="0" fillId="8" borderId="12" xfId="0" applyFill="1" applyBorder="1" applyAlignment="1" applyProtection="1">
      <alignment horizontal="left" wrapText="1"/>
      <protection hidden="1"/>
    </xf>
    <xf numFmtId="0" fontId="1" fillId="8" borderId="14" xfId="0" applyFont="1" applyFill="1" applyBorder="1" applyAlignment="1" applyProtection="1">
      <alignment horizontal="left" wrapText="1"/>
      <protection hidden="1"/>
    </xf>
    <xf numFmtId="0" fontId="1" fillId="9" borderId="27" xfId="0" applyFont="1" applyFill="1" applyBorder="1" applyAlignment="1" applyProtection="1">
      <alignment horizontal="left" wrapText="1"/>
      <protection hidden="1"/>
    </xf>
    <xf numFmtId="0" fontId="1" fillId="9" borderId="2" xfId="0" applyFont="1" applyFill="1" applyBorder="1" applyAlignment="1" applyProtection="1">
      <alignment horizontal="left" wrapText="1"/>
      <protection hidden="1"/>
    </xf>
    <xf numFmtId="0" fontId="1" fillId="9" borderId="14" xfId="0" applyFont="1" applyFill="1" applyBorder="1" applyAlignment="1" applyProtection="1">
      <alignment horizontal="left" wrapText="1"/>
      <protection hidden="1"/>
    </xf>
    <xf numFmtId="0" fontId="0" fillId="9" borderId="2" xfId="0" applyFill="1" applyBorder="1" applyAlignment="1" applyProtection="1">
      <alignment horizontal="left"/>
      <protection hidden="1"/>
    </xf>
    <xf numFmtId="0" fontId="0" fillId="9" borderId="14" xfId="0" applyFill="1" applyBorder="1" applyAlignment="1" applyProtection="1">
      <alignment horizontal="left"/>
      <protection locked="0" hidden="1"/>
    </xf>
    <xf numFmtId="0" fontId="0" fillId="9" borderId="17" xfId="0" applyFill="1" applyBorder="1" applyAlignment="1" applyProtection="1">
      <alignment horizontal="left"/>
      <protection locked="0" hidden="1"/>
    </xf>
    <xf numFmtId="0" fontId="11" fillId="0" borderId="0" xfId="0" applyFont="1" applyAlignment="1" applyProtection="1">
      <alignment horizontal="center"/>
      <protection hidden="1"/>
    </xf>
    <xf numFmtId="0" fontId="6" fillId="3" borderId="6" xfId="0" applyFont="1" applyFill="1" applyBorder="1" applyAlignment="1" applyProtection="1">
      <alignment horizontal="center" vertical="center"/>
      <protection hidden="1"/>
    </xf>
    <xf numFmtId="0" fontId="6" fillId="3" borderId="18" xfId="0" applyFont="1" applyFill="1" applyBorder="1" applyAlignment="1" applyProtection="1">
      <alignment horizontal="center" vertical="center"/>
      <protection hidden="1"/>
    </xf>
    <xf numFmtId="0" fontId="6" fillId="3" borderId="12" xfId="0" applyFont="1" applyFill="1" applyBorder="1" applyAlignment="1" applyProtection="1">
      <alignment horizontal="center" vertical="center"/>
      <protection hidden="1"/>
    </xf>
    <xf numFmtId="0" fontId="6" fillId="3" borderId="1" xfId="0" applyFont="1" applyFill="1" applyBorder="1" applyAlignment="1" applyProtection="1">
      <alignment horizontal="center" vertical="center"/>
      <protection hidden="1"/>
    </xf>
    <xf numFmtId="0" fontId="6" fillId="3" borderId="14" xfId="0" applyFont="1" applyFill="1" applyBorder="1" applyAlignment="1" applyProtection="1">
      <alignment horizontal="center" vertical="center"/>
      <protection hidden="1"/>
    </xf>
    <xf numFmtId="0" fontId="6" fillId="3" borderId="15" xfId="0" applyFont="1" applyFill="1" applyBorder="1" applyAlignment="1" applyProtection="1">
      <alignment horizontal="center" vertical="center"/>
      <protection hidden="1"/>
    </xf>
    <xf numFmtId="0" fontId="6" fillId="3" borderId="16" xfId="0" applyFont="1" applyFill="1" applyBorder="1" applyAlignment="1" applyProtection="1">
      <alignment horizontal="center" vertical="center"/>
      <protection hidden="1"/>
    </xf>
    <xf numFmtId="0" fontId="6" fillId="3" borderId="17" xfId="0" applyFont="1" applyFill="1" applyBorder="1" applyAlignment="1" applyProtection="1">
      <alignment horizontal="center" vertical="center"/>
      <protection hidden="1"/>
    </xf>
    <xf numFmtId="0" fontId="8" fillId="0" borderId="19" xfId="1" applyFont="1" applyBorder="1" applyAlignment="1" applyProtection="1">
      <alignment horizontal="center"/>
      <protection hidden="1"/>
    </xf>
    <xf numFmtId="0" fontId="8" fillId="0" borderId="0" xfId="1" applyFont="1" applyBorder="1" applyAlignment="1" applyProtection="1">
      <alignment horizontal="center"/>
      <protection hidden="1"/>
    </xf>
    <xf numFmtId="0" fontId="1" fillId="5" borderId="25" xfId="0" applyFont="1" applyFill="1" applyBorder="1" applyAlignment="1" applyProtection="1">
      <alignment horizontal="center"/>
      <protection hidden="1"/>
    </xf>
    <xf numFmtId="0" fontId="1" fillId="5" borderId="26" xfId="0" applyFont="1" applyFill="1" applyBorder="1" applyAlignment="1" applyProtection="1">
      <alignment horizontal="center"/>
      <protection hidden="1"/>
    </xf>
    <xf numFmtId="0" fontId="1" fillId="5" borderId="24" xfId="0" applyFont="1" applyFill="1" applyBorder="1" applyAlignment="1" applyProtection="1">
      <alignment horizontal="center"/>
      <protection hidden="1"/>
    </xf>
    <xf numFmtId="0" fontId="12" fillId="0" borderId="19" xfId="0" applyFont="1" applyBorder="1" applyAlignment="1" applyProtection="1">
      <alignment horizontal="right"/>
      <protection hidden="1"/>
    </xf>
    <xf numFmtId="0" fontId="0" fillId="0" borderId="15" xfId="0" applyBorder="1" applyAlignment="1" applyProtection="1">
      <alignment horizontal="center"/>
      <protection hidden="1"/>
    </xf>
    <xf numFmtId="0" fontId="0" fillId="0" borderId="16" xfId="0" applyBorder="1" applyAlignment="1" applyProtection="1">
      <alignment horizontal="center"/>
      <protection hidden="1"/>
    </xf>
    <xf numFmtId="0" fontId="6" fillId="0" borderId="0" xfId="0" applyFont="1" applyAlignment="1" applyProtection="1">
      <alignment horizontal="center"/>
      <protection hidden="1"/>
    </xf>
    <xf numFmtId="0" fontId="0" fillId="0" borderId="2" xfId="0" applyBorder="1" applyAlignment="1" applyProtection="1">
      <alignment horizontal="center"/>
      <protection hidden="1"/>
    </xf>
    <xf numFmtId="0" fontId="0" fillId="0" borderId="3" xfId="0" applyBorder="1" applyAlignment="1" applyProtection="1">
      <alignment horizontal="center"/>
      <protection hidden="1"/>
    </xf>
    <xf numFmtId="0" fontId="0" fillId="0" borderId="0" xfId="0" applyBorder="1" applyAlignment="1" applyProtection="1">
      <alignment horizontal="center"/>
      <protection hidden="1"/>
    </xf>
    <xf numFmtId="0" fontId="0" fillId="0" borderId="0" xfId="0" applyAlignment="1" applyProtection="1">
      <alignment horizontal="center"/>
      <protection hidden="1"/>
    </xf>
    <xf numFmtId="0" fontId="2" fillId="2" borderId="5" xfId="0" applyFont="1" applyFill="1" applyBorder="1" applyAlignment="1" applyProtection="1">
      <alignment horizontal="center" vertical="center" textRotation="90"/>
      <protection hidden="1"/>
    </xf>
    <xf numFmtId="0" fontId="2" fillId="2" borderId="12" xfId="0" applyFont="1" applyFill="1" applyBorder="1" applyAlignment="1" applyProtection="1">
      <alignment horizontal="center" vertical="center" textRotation="90"/>
      <protection hidden="1"/>
    </xf>
    <xf numFmtId="0" fontId="2" fillId="2" borderId="6" xfId="0" applyFont="1" applyFill="1" applyBorder="1" applyAlignment="1" applyProtection="1">
      <alignment horizontal="center" vertical="center"/>
      <protection hidden="1"/>
    </xf>
    <xf numFmtId="0" fontId="2" fillId="2" borderId="1" xfId="0" applyFont="1" applyFill="1" applyBorder="1" applyAlignment="1" applyProtection="1">
      <alignment horizontal="center" vertical="center"/>
      <protection hidden="1"/>
    </xf>
    <xf numFmtId="0" fontId="3" fillId="2" borderId="6" xfId="0" applyFont="1" applyFill="1" applyBorder="1" applyAlignment="1" applyProtection="1">
      <alignment horizontal="center" vertical="center"/>
      <protection hidden="1"/>
    </xf>
    <xf numFmtId="0" fontId="3" fillId="2" borderId="7" xfId="0" applyFont="1" applyFill="1" applyBorder="1" applyAlignment="1" applyProtection="1">
      <alignment horizontal="center" vertical="center"/>
      <protection hidden="1"/>
    </xf>
    <xf numFmtId="0" fontId="3" fillId="2" borderId="8" xfId="0" applyFont="1" applyFill="1" applyBorder="1" applyAlignment="1" applyProtection="1">
      <alignment horizontal="center" vertical="center"/>
      <protection hidden="1"/>
    </xf>
    <xf numFmtId="0" fontId="3" fillId="2" borderId="9" xfId="0" applyFont="1" applyFill="1" applyBorder="1" applyAlignment="1" applyProtection="1">
      <alignment horizontal="center" vertical="center"/>
      <protection hidden="1"/>
    </xf>
    <xf numFmtId="0" fontId="0" fillId="0" borderId="10" xfId="0" applyBorder="1" applyAlignment="1" applyProtection="1">
      <alignment horizontal="center" textRotation="90" wrapText="1"/>
      <protection hidden="1"/>
    </xf>
    <xf numFmtId="0" fontId="0" fillId="0" borderId="4" xfId="0" applyBorder="1" applyAlignment="1" applyProtection="1">
      <alignment horizontal="center" textRotation="90" wrapText="1"/>
      <protection hidden="1"/>
    </xf>
    <xf numFmtId="0" fontId="0" fillId="0" borderId="22" xfId="0" applyBorder="1" applyAlignment="1" applyProtection="1">
      <alignment horizontal="center"/>
      <protection hidden="1"/>
    </xf>
    <xf numFmtId="0" fontId="0" fillId="0" borderId="21" xfId="0" applyBorder="1" applyAlignment="1" applyProtection="1">
      <alignment horizontal="center"/>
      <protection hidden="1"/>
    </xf>
    <xf numFmtId="0" fontId="4" fillId="2" borderId="10" xfId="0" applyFont="1" applyFill="1" applyBorder="1" applyAlignment="1" applyProtection="1">
      <alignment horizontal="center" vertical="center" textRotation="90" wrapText="1"/>
      <protection hidden="1"/>
    </xf>
    <xf numFmtId="0" fontId="4" fillId="2" borderId="4" xfId="0" applyFont="1" applyFill="1" applyBorder="1" applyAlignment="1" applyProtection="1">
      <alignment horizontal="center" vertical="center" textRotation="90" wrapText="1"/>
      <protection hidden="1"/>
    </xf>
    <xf numFmtId="0" fontId="2" fillId="2" borderId="11" xfId="0" applyFont="1" applyFill="1" applyBorder="1" applyAlignment="1" applyProtection="1">
      <alignment horizontal="center" vertical="center" textRotation="90" wrapText="1"/>
      <protection hidden="1"/>
    </xf>
    <xf numFmtId="0" fontId="2" fillId="2" borderId="13" xfId="0" applyFont="1" applyFill="1" applyBorder="1" applyAlignment="1" applyProtection="1">
      <alignment horizontal="center" vertical="center" textRotation="90" wrapText="1"/>
      <protection hidden="1"/>
    </xf>
    <xf numFmtId="0" fontId="5" fillId="0" borderId="19" xfId="1" applyBorder="1" applyAlignment="1" applyProtection="1">
      <alignment horizontal="center"/>
      <protection hidden="1"/>
    </xf>
    <xf numFmtId="0" fontId="5" fillId="0" borderId="0" xfId="1" applyAlignment="1" applyProtection="1">
      <alignment horizontal="center"/>
    </xf>
    <xf numFmtId="0" fontId="0" fillId="3" borderId="27" xfId="0" applyFill="1" applyBorder="1" applyAlignment="1" applyProtection="1">
      <alignment horizontal="left"/>
      <protection locked="0" hidden="1"/>
    </xf>
    <xf numFmtId="0" fontId="0" fillId="3" borderId="14" xfId="0" applyFill="1" applyBorder="1" applyAlignment="1" applyProtection="1">
      <alignment horizontal="left"/>
      <protection locked="0" hidden="1"/>
    </xf>
    <xf numFmtId="0" fontId="0" fillId="3" borderId="31" xfId="0" applyFill="1" applyBorder="1" applyAlignment="1" applyProtection="1">
      <alignment horizontal="left"/>
      <protection locked="0" hidden="1"/>
    </xf>
    <xf numFmtId="0" fontId="6" fillId="3" borderId="4" xfId="0" applyFont="1" applyFill="1" applyBorder="1" applyAlignment="1" applyProtection="1">
      <alignment horizontal="center" vertical="center"/>
      <protection hidden="1"/>
    </xf>
    <xf numFmtId="0" fontId="6" fillId="3" borderId="33" xfId="0" applyFont="1" applyFill="1" applyBorder="1" applyAlignment="1" applyProtection="1">
      <alignment horizontal="center" vertical="center" wrapText="1"/>
      <protection hidden="1"/>
    </xf>
    <xf numFmtId="0" fontId="6" fillId="3" borderId="23" xfId="0" applyFont="1" applyFill="1" applyBorder="1" applyAlignment="1" applyProtection="1">
      <alignment horizontal="center" vertical="center"/>
      <protection hidden="1"/>
    </xf>
    <xf numFmtId="0" fontId="1" fillId="7" borderId="26" xfId="0" applyFont="1" applyFill="1" applyBorder="1" applyAlignment="1" applyProtection="1">
      <alignment horizontal="center"/>
      <protection hidden="1"/>
    </xf>
    <xf numFmtId="0" fontId="1" fillId="8" borderId="24" xfId="0" applyFont="1" applyFill="1" applyBorder="1" applyAlignment="1" applyProtection="1">
      <alignment horizontal="center"/>
      <protection hidden="1"/>
    </xf>
    <xf numFmtId="0" fontId="1" fillId="8" borderId="26" xfId="0" applyFont="1" applyFill="1" applyBorder="1" applyAlignment="1" applyProtection="1">
      <alignment horizontal="center"/>
      <protection hidden="1"/>
    </xf>
    <xf numFmtId="0" fontId="0" fillId="0" borderId="4" xfId="0" applyBorder="1" applyProtection="1">
      <protection hidden="1"/>
    </xf>
    <xf numFmtId="0" fontId="0" fillId="3" borderId="35" xfId="0" applyFill="1" applyBorder="1" applyAlignment="1" applyProtection="1">
      <alignment horizontal="left"/>
      <protection locked="0" hidden="1"/>
    </xf>
    <xf numFmtId="0" fontId="0" fillId="3" borderId="36" xfId="0" applyFill="1" applyBorder="1" applyAlignment="1" applyProtection="1">
      <alignment horizontal="left"/>
      <protection locked="0" hidden="1"/>
    </xf>
    <xf numFmtId="0" fontId="0" fillId="0" borderId="33" xfId="0" applyBorder="1" applyProtection="1">
      <protection hidden="1"/>
    </xf>
    <xf numFmtId="0" fontId="0" fillId="3" borderId="35" xfId="0" applyFill="1" applyBorder="1" applyAlignment="1" applyProtection="1">
      <alignment horizontal="center"/>
      <protection locked="0" hidden="1"/>
    </xf>
    <xf numFmtId="0" fontId="0" fillId="3" borderId="36" xfId="0" applyFill="1" applyBorder="1" applyAlignment="1" applyProtection="1">
      <alignment horizontal="center"/>
      <protection locked="0" hidden="1"/>
    </xf>
    <xf numFmtId="0" fontId="1" fillId="7" borderId="24" xfId="0" applyFont="1" applyFill="1" applyBorder="1" applyAlignment="1" applyProtection="1">
      <alignment horizontal="center"/>
      <protection hidden="1"/>
    </xf>
    <xf numFmtId="9" fontId="0" fillId="3" borderId="35" xfId="0" applyNumberFormat="1" applyFill="1" applyBorder="1" applyAlignment="1" applyProtection="1">
      <alignment horizontal="center"/>
      <protection locked="0" hidden="1"/>
    </xf>
    <xf numFmtId="9" fontId="0" fillId="3" borderId="36" xfId="0" applyNumberFormat="1" applyFill="1" applyBorder="1" applyAlignment="1" applyProtection="1">
      <alignment horizontal="center"/>
      <protection locked="0" hidden="1"/>
    </xf>
    <xf numFmtId="0" fontId="7" fillId="0" borderId="20" xfId="0" applyFont="1" applyBorder="1" applyAlignment="1" applyProtection="1">
      <alignment horizontal="center"/>
      <protection hidden="1"/>
    </xf>
    <xf numFmtId="0" fontId="7" fillId="0" borderId="34" xfId="0" applyFont="1" applyBorder="1" applyAlignment="1" applyProtection="1">
      <alignment horizontal="center"/>
      <protection hidden="1"/>
    </xf>
    <xf numFmtId="0" fontId="7" fillId="4" borderId="20" xfId="0" applyFont="1" applyFill="1" applyBorder="1" applyAlignment="1" applyProtection="1">
      <alignment horizontal="center"/>
      <protection hidden="1"/>
    </xf>
    <xf numFmtId="0" fontId="7" fillId="4" borderId="34" xfId="0" applyFont="1" applyFill="1" applyBorder="1" applyAlignment="1" applyProtection="1">
      <alignment horizontal="center"/>
      <protection hidden="1"/>
    </xf>
    <xf numFmtId="0" fontId="1" fillId="9" borderId="32" xfId="0" applyFont="1" applyFill="1" applyBorder="1" applyAlignment="1" applyProtection="1">
      <alignment horizontal="center"/>
      <protection locked="0" hidden="1"/>
    </xf>
    <xf numFmtId="0" fontId="1" fillId="9" borderId="4" xfId="0" applyFont="1" applyFill="1" applyBorder="1" applyAlignment="1" applyProtection="1">
      <alignment horizontal="center"/>
      <protection locked="0" hidden="1"/>
    </xf>
    <xf numFmtId="0" fontId="1" fillId="9" borderId="13" xfId="0" applyFont="1" applyFill="1" applyBorder="1" applyAlignment="1" applyProtection="1">
      <alignment horizontal="center"/>
      <protection locked="0" hidden="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rajteachers.in/fix-pay-to-probationer-rajasthan-govt-employee-in-7th-pay/" TargetMode="External"/><Relationship Id="rId1" Type="http://schemas.openxmlformats.org/officeDocument/2006/relationships/hyperlink" Target="https://www.rajteachers.in/fix-pay-to-probationer-trainee-in-6th-pay-rajasthan/"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S21"/>
  <sheetViews>
    <sheetView tabSelected="1" workbookViewId="0">
      <selection activeCell="A20" sqref="A20:E20"/>
    </sheetView>
  </sheetViews>
  <sheetFormatPr defaultRowHeight="15"/>
  <cols>
    <col min="1" max="1" width="50.5703125" style="1" customWidth="1"/>
    <col min="2" max="2" width="11.28515625" style="1" customWidth="1"/>
    <col min="3" max="3" width="10.42578125" style="1" customWidth="1"/>
    <col min="4" max="4" width="10" style="1" customWidth="1"/>
    <col min="5" max="5" width="11.85546875" style="1" customWidth="1"/>
    <col min="6" max="6" width="7.7109375" style="1" customWidth="1"/>
    <col min="7" max="7" width="7.140625" style="1" customWidth="1"/>
    <col min="8" max="8" width="7" style="1" customWidth="1"/>
    <col min="9" max="9" width="9.42578125" style="1" hidden="1" customWidth="1"/>
    <col min="10" max="10" width="10" style="1" hidden="1" customWidth="1"/>
    <col min="11" max="34" width="8" style="1" hidden="1" customWidth="1"/>
    <col min="35" max="35" width="12.85546875" style="1" hidden="1" customWidth="1"/>
    <col min="36" max="36" width="9" style="1" hidden="1" customWidth="1"/>
    <col min="37" max="16384" width="9.140625" style="1"/>
  </cols>
  <sheetData>
    <row r="1" spans="1:45" ht="19.5" thickBot="1">
      <c r="A1" s="107" t="s">
        <v>16</v>
      </c>
      <c r="B1" s="108"/>
      <c r="C1" s="99" t="s">
        <v>17</v>
      </c>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100"/>
    </row>
    <row r="2" spans="1:45" ht="19.5" thickBot="1">
      <c r="A2" s="109" t="s">
        <v>12</v>
      </c>
      <c r="B2" s="110"/>
      <c r="C2" s="99" t="s">
        <v>27</v>
      </c>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100"/>
      <c r="AL2" s="101"/>
      <c r="AM2" s="98"/>
    </row>
    <row r="3" spans="1:45" ht="19.5" thickBot="1">
      <c r="A3" s="109" t="s">
        <v>13</v>
      </c>
      <c r="B3" s="110"/>
      <c r="C3" s="99" t="s">
        <v>28</v>
      </c>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100"/>
      <c r="AL3" s="93" t="s">
        <v>24</v>
      </c>
      <c r="AM3" s="92"/>
      <c r="AN3" s="50"/>
      <c r="AO3" s="50"/>
      <c r="AP3" s="50"/>
      <c r="AQ3" s="50"/>
      <c r="AR3" s="50"/>
      <c r="AS3" s="51"/>
    </row>
    <row r="4" spans="1:45" ht="19.5" thickBot="1">
      <c r="A4" s="109" t="s">
        <v>22</v>
      </c>
      <c r="B4" s="110"/>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3"/>
      <c r="AL4" s="94"/>
      <c r="AM4" s="53"/>
      <c r="AN4" s="53"/>
      <c r="AO4" s="53"/>
      <c r="AP4" s="53"/>
      <c r="AQ4" s="53"/>
      <c r="AR4" s="53"/>
      <c r="AS4" s="54"/>
    </row>
    <row r="5" spans="1:45" ht="19.5" thickBot="1">
      <c r="A5" s="109" t="s">
        <v>23</v>
      </c>
      <c r="B5" s="110"/>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3"/>
      <c r="AL5" s="94"/>
      <c r="AM5" s="53"/>
      <c r="AN5" s="53"/>
      <c r="AO5" s="53"/>
      <c r="AP5" s="53"/>
      <c r="AQ5" s="53"/>
      <c r="AR5" s="53"/>
      <c r="AS5" s="54"/>
    </row>
    <row r="6" spans="1:45" ht="19.5" thickBot="1">
      <c r="A6" s="109" t="s">
        <v>25</v>
      </c>
      <c r="B6" s="110"/>
      <c r="C6" s="105">
        <v>0.1</v>
      </c>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6"/>
      <c r="AL6" s="94"/>
      <c r="AM6" s="53"/>
      <c r="AN6" s="53"/>
      <c r="AO6" s="53"/>
      <c r="AP6" s="53"/>
      <c r="AQ6" s="53"/>
      <c r="AR6" s="53"/>
      <c r="AS6" s="54"/>
    </row>
    <row r="7" spans="1:45">
      <c r="A7" s="29"/>
      <c r="B7" s="104" t="s">
        <v>40</v>
      </c>
      <c r="C7" s="95"/>
      <c r="D7" s="96" t="s">
        <v>41</v>
      </c>
      <c r="E7" s="97"/>
      <c r="F7" s="111" t="s">
        <v>36</v>
      </c>
      <c r="G7" s="112"/>
      <c r="H7" s="113"/>
      <c r="I7" s="60" t="s">
        <v>35</v>
      </c>
      <c r="J7" s="60"/>
      <c r="K7" s="61"/>
      <c r="L7" s="62" t="s">
        <v>3</v>
      </c>
      <c r="M7" s="60"/>
      <c r="N7" s="61"/>
      <c r="O7" s="62" t="s">
        <v>35</v>
      </c>
      <c r="P7" s="60"/>
      <c r="Q7" s="61"/>
      <c r="R7" s="62" t="s">
        <v>3</v>
      </c>
      <c r="S7" s="60"/>
      <c r="T7" s="61"/>
      <c r="U7" s="60" t="s">
        <v>34</v>
      </c>
      <c r="V7" s="60"/>
      <c r="W7" s="61"/>
      <c r="X7" s="62" t="s">
        <v>9</v>
      </c>
      <c r="Y7" s="60"/>
      <c r="Z7" s="61"/>
      <c r="AA7" s="25"/>
      <c r="AB7" s="62" t="s">
        <v>38</v>
      </c>
      <c r="AC7" s="60"/>
      <c r="AD7" s="61"/>
      <c r="AE7" s="62"/>
      <c r="AF7" s="60"/>
      <c r="AG7" s="61"/>
      <c r="AH7" s="62"/>
      <c r="AI7" s="60"/>
      <c r="AJ7" s="61"/>
      <c r="AL7" s="52"/>
      <c r="AM7" s="53"/>
      <c r="AN7" s="53"/>
      <c r="AO7" s="53"/>
      <c r="AP7" s="53"/>
      <c r="AQ7" s="53"/>
      <c r="AR7" s="53"/>
      <c r="AS7" s="54"/>
    </row>
    <row r="8" spans="1:45" s="2" customFormat="1" ht="45">
      <c r="A8" s="31" t="s">
        <v>14</v>
      </c>
      <c r="B8" s="39" t="s">
        <v>32</v>
      </c>
      <c r="C8" s="40" t="s">
        <v>33</v>
      </c>
      <c r="D8" s="41" t="s">
        <v>32</v>
      </c>
      <c r="E8" s="42" t="s">
        <v>33</v>
      </c>
      <c r="F8" s="43" t="s">
        <v>37</v>
      </c>
      <c r="G8" s="44" t="s">
        <v>31</v>
      </c>
      <c r="H8" s="45" t="s">
        <v>11</v>
      </c>
      <c r="I8" s="35" t="s">
        <v>32</v>
      </c>
      <c r="J8" s="22" t="s">
        <v>33</v>
      </c>
      <c r="K8" s="22" t="s">
        <v>11</v>
      </c>
      <c r="L8" s="22" t="s">
        <v>32</v>
      </c>
      <c r="M8" s="22" t="s">
        <v>33</v>
      </c>
      <c r="N8" s="22" t="s">
        <v>11</v>
      </c>
      <c r="O8" s="22" t="s">
        <v>32</v>
      </c>
      <c r="P8" s="22" t="s">
        <v>33</v>
      </c>
      <c r="Q8" s="22" t="s">
        <v>11</v>
      </c>
      <c r="R8" s="22" t="s">
        <v>32</v>
      </c>
      <c r="S8" s="22" t="s">
        <v>33</v>
      </c>
      <c r="T8" s="22" t="s">
        <v>11</v>
      </c>
      <c r="U8" s="22" t="s">
        <v>32</v>
      </c>
      <c r="V8" s="22" t="s">
        <v>33</v>
      </c>
      <c r="W8" s="22" t="s">
        <v>11</v>
      </c>
      <c r="X8" s="22" t="s">
        <v>32</v>
      </c>
      <c r="Y8" s="22" t="s">
        <v>33</v>
      </c>
      <c r="Z8" s="22" t="s">
        <v>11</v>
      </c>
      <c r="AA8" s="22" t="s">
        <v>11</v>
      </c>
      <c r="AB8" s="22" t="s">
        <v>32</v>
      </c>
      <c r="AC8" s="22" t="s">
        <v>33</v>
      </c>
      <c r="AD8" s="22" t="s">
        <v>11</v>
      </c>
      <c r="AE8" s="22" t="s">
        <v>39</v>
      </c>
      <c r="AF8" s="22" t="s">
        <v>33</v>
      </c>
      <c r="AG8" s="22" t="s">
        <v>11</v>
      </c>
      <c r="AH8" s="22"/>
      <c r="AI8" s="22"/>
      <c r="AJ8" s="22"/>
      <c r="AL8" s="52"/>
      <c r="AM8" s="53"/>
      <c r="AN8" s="53"/>
      <c r="AO8" s="53"/>
      <c r="AP8" s="53"/>
      <c r="AQ8" s="53"/>
      <c r="AR8" s="53"/>
      <c r="AS8" s="54"/>
    </row>
    <row r="9" spans="1:45">
      <c r="A9" s="32">
        <v>42736</v>
      </c>
      <c r="B9" s="91">
        <v>33800</v>
      </c>
      <c r="C9" s="89">
        <v>23700</v>
      </c>
      <c r="D9" s="89">
        <v>12900</v>
      </c>
      <c r="E9" s="90">
        <v>13200</v>
      </c>
      <c r="F9" s="89">
        <v>0</v>
      </c>
      <c r="G9" s="46">
        <f>H9-F9</f>
        <v>31</v>
      </c>
      <c r="H9" s="47">
        <v>31</v>
      </c>
      <c r="I9" s="38">
        <f>ROUND(IF(F9&lt;($H9+1),(ROUND(B9/$H9*F9,0)))/100*30,0)</f>
        <v>0</v>
      </c>
      <c r="J9" s="26">
        <f>ROUND(ROUND(C9/H9*G9,0)/100*30,0)</f>
        <v>7110</v>
      </c>
      <c r="K9" s="26">
        <f>I9+J9</f>
        <v>7110</v>
      </c>
      <c r="L9" s="26">
        <f>ROUND(IF(F9&lt;($H9+1),(ROUND(D9/$H9*F9,0)))/100*30,0)</f>
        <v>0</v>
      </c>
      <c r="M9" s="26">
        <f>ROUND(ROUND(E9/H9*G9,0)/100*30,0)</f>
        <v>3960</v>
      </c>
      <c r="N9" s="26">
        <f>L9+M9</f>
        <v>3960</v>
      </c>
      <c r="O9" s="26">
        <f>ROUND(I9/100*4,0)</f>
        <v>0</v>
      </c>
      <c r="P9" s="23">
        <v>0</v>
      </c>
      <c r="Q9" s="26">
        <f>O9+P9</f>
        <v>0</v>
      </c>
      <c r="R9" s="26">
        <f>ROUND(L9/100*136,0)</f>
        <v>0</v>
      </c>
      <c r="S9" s="23">
        <v>0</v>
      </c>
      <c r="T9" s="26">
        <f>R9+S9</f>
        <v>0</v>
      </c>
      <c r="U9" s="26">
        <f t="shared" ref="U9:U17" si="0">I9-L9</f>
        <v>0</v>
      </c>
      <c r="V9" s="26">
        <f t="shared" ref="V9:V17" si="1">J9-M9</f>
        <v>3150</v>
      </c>
      <c r="W9" s="26">
        <f t="shared" ref="W9:W17" si="2">K9-N9</f>
        <v>3150</v>
      </c>
      <c r="X9" s="26">
        <f>O9-R9</f>
        <v>0</v>
      </c>
      <c r="Y9" s="26">
        <f t="shared" ref="Y9:Z9" si="3">P9-S9</f>
        <v>0</v>
      </c>
      <c r="Z9" s="26">
        <f t="shared" si="3"/>
        <v>0</v>
      </c>
      <c r="AA9" s="26">
        <f>W9+Z9</f>
        <v>3150</v>
      </c>
      <c r="AB9" s="26">
        <f>ROUND((U9+X9)/10,0)</f>
        <v>0</v>
      </c>
      <c r="AC9" s="26">
        <f>ROUND(J9/100*10,0)</f>
        <v>711</v>
      </c>
      <c r="AD9" s="26">
        <f>AB9+AC9</f>
        <v>711</v>
      </c>
      <c r="AE9" s="26">
        <f>AA9-AD9</f>
        <v>2439</v>
      </c>
      <c r="AF9" s="26"/>
      <c r="AG9" s="26"/>
      <c r="AH9" s="26"/>
      <c r="AI9" s="23"/>
      <c r="AJ9" s="26"/>
      <c r="AL9" s="52"/>
      <c r="AM9" s="53"/>
      <c r="AN9" s="53"/>
      <c r="AO9" s="53"/>
      <c r="AP9" s="53"/>
      <c r="AQ9" s="53"/>
      <c r="AR9" s="53"/>
      <c r="AS9" s="54"/>
    </row>
    <row r="10" spans="1:45">
      <c r="A10" s="32">
        <v>42767</v>
      </c>
      <c r="B10" s="91">
        <v>33800</v>
      </c>
      <c r="C10" s="89">
        <v>23700</v>
      </c>
      <c r="D10" s="89">
        <v>12900</v>
      </c>
      <c r="E10" s="90">
        <v>13200</v>
      </c>
      <c r="F10" s="89">
        <v>0</v>
      </c>
      <c r="G10" s="46">
        <f>H10-F10</f>
        <v>28</v>
      </c>
      <c r="H10" s="47">
        <v>28</v>
      </c>
      <c r="I10" s="38">
        <f t="shared" ref="I10:I16" si="4">ROUND(IF(F10&lt;($H10+1),(ROUND(B10/$H10*F10,0)))/100*30,0)</f>
        <v>0</v>
      </c>
      <c r="J10" s="26">
        <f t="shared" ref="J10:J17" si="5">ROUND(ROUND(C10/H10*G10,0)/100*30,0)</f>
        <v>7110</v>
      </c>
      <c r="K10" s="26">
        <f t="shared" ref="K10:K17" si="6">I10+J10</f>
        <v>7110</v>
      </c>
      <c r="L10" s="26">
        <f t="shared" ref="L10:L17" si="7">ROUND(IF(F10&lt;($H10+1),(ROUND(D10/$H10*F10,0)))/100*30,0)</f>
        <v>0</v>
      </c>
      <c r="M10" s="26">
        <f t="shared" ref="M9:M17" si="8">ROUND(ROUND(E10/H10*G10,0)/100*30,0)</f>
        <v>3960</v>
      </c>
      <c r="N10" s="26">
        <f t="shared" ref="N10:N17" si="9">L10+M10</f>
        <v>3960</v>
      </c>
      <c r="O10" s="26">
        <f t="shared" ref="O10:O14" si="10">ROUND(I10/100*4,0)</f>
        <v>0</v>
      </c>
      <c r="P10" s="23">
        <v>0</v>
      </c>
      <c r="Q10" s="26">
        <f t="shared" ref="Q10:Q17" si="11">O10+P10</f>
        <v>0</v>
      </c>
      <c r="R10" s="26">
        <f t="shared" ref="R10:R14" si="12">ROUND(L10/100*136,0)</f>
        <v>0</v>
      </c>
      <c r="S10" s="23">
        <v>0</v>
      </c>
      <c r="T10" s="26">
        <f t="shared" ref="T10:T17" si="13">R10+S10</f>
        <v>0</v>
      </c>
      <c r="U10" s="26">
        <f t="shared" si="0"/>
        <v>0</v>
      </c>
      <c r="V10" s="26">
        <f t="shared" si="1"/>
        <v>3150</v>
      </c>
      <c r="W10" s="26">
        <f t="shared" si="2"/>
        <v>3150</v>
      </c>
      <c r="X10" s="26">
        <f t="shared" ref="X10:X16" si="14">O10-R10</f>
        <v>0</v>
      </c>
      <c r="Y10" s="26">
        <f t="shared" ref="Y10:Y17" si="15">P10-S10</f>
        <v>0</v>
      </c>
      <c r="Z10" s="26">
        <f t="shared" ref="Z10:Z17" si="16">Q10-T10</f>
        <v>0</v>
      </c>
      <c r="AA10" s="26">
        <f t="shared" ref="AA10:AA17" si="17">W10+Z10</f>
        <v>3150</v>
      </c>
      <c r="AB10" s="26">
        <f t="shared" ref="AB10:AB17" si="18">ROUND((U10+X10)/10,0)</f>
        <v>0</v>
      </c>
      <c r="AC10" s="26">
        <f t="shared" ref="AC10:AC17" si="19">ROUND(J10/100*10,0)</f>
        <v>711</v>
      </c>
      <c r="AD10" s="26">
        <f t="shared" ref="AD10:AD17" si="20">AB10+AC10</f>
        <v>711</v>
      </c>
      <c r="AE10" s="26">
        <f t="shared" ref="AE10:AE17" si="21">AA10-AD10</f>
        <v>2439</v>
      </c>
      <c r="AF10" s="26"/>
      <c r="AG10" s="26"/>
      <c r="AH10" s="26"/>
      <c r="AI10" s="23"/>
      <c r="AJ10" s="26"/>
      <c r="AL10" s="52"/>
      <c r="AM10" s="53"/>
      <c r="AN10" s="53"/>
      <c r="AO10" s="53"/>
      <c r="AP10" s="53"/>
      <c r="AQ10" s="53"/>
      <c r="AR10" s="53"/>
      <c r="AS10" s="54"/>
    </row>
    <row r="11" spans="1:45">
      <c r="A11" s="32">
        <v>42795</v>
      </c>
      <c r="B11" s="91">
        <v>33800</v>
      </c>
      <c r="C11" s="89">
        <v>23700</v>
      </c>
      <c r="D11" s="89">
        <v>12900</v>
      </c>
      <c r="E11" s="90">
        <v>13200</v>
      </c>
      <c r="F11" s="89">
        <v>22</v>
      </c>
      <c r="G11" s="46">
        <f>H11-F11</f>
        <v>9</v>
      </c>
      <c r="H11" s="47">
        <v>31</v>
      </c>
      <c r="I11" s="38">
        <f t="shared" si="4"/>
        <v>7196</v>
      </c>
      <c r="J11" s="26">
        <f t="shared" si="5"/>
        <v>2064</v>
      </c>
      <c r="K11" s="26">
        <f t="shared" si="6"/>
        <v>9260</v>
      </c>
      <c r="L11" s="26">
        <f t="shared" si="7"/>
        <v>2747</v>
      </c>
      <c r="M11" s="26">
        <f t="shared" si="8"/>
        <v>1150</v>
      </c>
      <c r="N11" s="26">
        <f t="shared" si="9"/>
        <v>3897</v>
      </c>
      <c r="O11" s="26">
        <f t="shared" si="10"/>
        <v>288</v>
      </c>
      <c r="P11" s="23">
        <v>0</v>
      </c>
      <c r="Q11" s="26">
        <f t="shared" si="11"/>
        <v>288</v>
      </c>
      <c r="R11" s="26">
        <f t="shared" si="12"/>
        <v>3736</v>
      </c>
      <c r="S11" s="23">
        <v>0</v>
      </c>
      <c r="T11" s="26">
        <f t="shared" si="13"/>
        <v>3736</v>
      </c>
      <c r="U11" s="26">
        <f t="shared" si="0"/>
        <v>4449</v>
      </c>
      <c r="V11" s="26">
        <f t="shared" si="1"/>
        <v>914</v>
      </c>
      <c r="W11" s="26">
        <f t="shared" si="2"/>
        <v>5363</v>
      </c>
      <c r="X11" s="26">
        <f t="shared" si="14"/>
        <v>-3448</v>
      </c>
      <c r="Y11" s="26">
        <f t="shared" si="15"/>
        <v>0</v>
      </c>
      <c r="Z11" s="26">
        <f t="shared" si="16"/>
        <v>-3448</v>
      </c>
      <c r="AA11" s="26">
        <f t="shared" si="17"/>
        <v>1915</v>
      </c>
      <c r="AB11" s="26">
        <f t="shared" si="18"/>
        <v>100</v>
      </c>
      <c r="AC11" s="26">
        <f t="shared" si="19"/>
        <v>206</v>
      </c>
      <c r="AD11" s="26">
        <f t="shared" si="20"/>
        <v>306</v>
      </c>
      <c r="AE11" s="26">
        <f t="shared" si="21"/>
        <v>1609</v>
      </c>
      <c r="AF11" s="26"/>
      <c r="AG11" s="26"/>
      <c r="AH11" s="26"/>
      <c r="AI11" s="23"/>
      <c r="AJ11" s="26"/>
      <c r="AL11" s="52"/>
      <c r="AM11" s="53"/>
      <c r="AN11" s="53"/>
      <c r="AO11" s="53"/>
      <c r="AP11" s="53"/>
      <c r="AQ11" s="53"/>
      <c r="AR11" s="53"/>
      <c r="AS11" s="54"/>
    </row>
    <row r="12" spans="1:45">
      <c r="A12" s="32">
        <v>42826</v>
      </c>
      <c r="B12" s="91">
        <v>33800</v>
      </c>
      <c r="C12" s="89">
        <v>23700</v>
      </c>
      <c r="D12" s="89">
        <v>12900</v>
      </c>
      <c r="E12" s="90">
        <v>13200</v>
      </c>
      <c r="F12" s="89">
        <v>30</v>
      </c>
      <c r="G12" s="46">
        <f>H12-F12</f>
        <v>0</v>
      </c>
      <c r="H12" s="47">
        <v>30</v>
      </c>
      <c r="I12" s="38">
        <f t="shared" si="4"/>
        <v>10140</v>
      </c>
      <c r="J12" s="26">
        <f t="shared" si="5"/>
        <v>0</v>
      </c>
      <c r="K12" s="26">
        <f t="shared" si="6"/>
        <v>10140</v>
      </c>
      <c r="L12" s="26">
        <f t="shared" si="7"/>
        <v>3870</v>
      </c>
      <c r="M12" s="26">
        <f t="shared" si="8"/>
        <v>0</v>
      </c>
      <c r="N12" s="26">
        <f t="shared" si="9"/>
        <v>3870</v>
      </c>
      <c r="O12" s="26">
        <f t="shared" si="10"/>
        <v>406</v>
      </c>
      <c r="P12" s="23">
        <v>0</v>
      </c>
      <c r="Q12" s="26">
        <f t="shared" si="11"/>
        <v>406</v>
      </c>
      <c r="R12" s="26">
        <f t="shared" si="12"/>
        <v>5263</v>
      </c>
      <c r="S12" s="23">
        <v>0</v>
      </c>
      <c r="T12" s="26">
        <f t="shared" si="13"/>
        <v>5263</v>
      </c>
      <c r="U12" s="26">
        <f t="shared" si="0"/>
        <v>6270</v>
      </c>
      <c r="V12" s="26">
        <f t="shared" si="1"/>
        <v>0</v>
      </c>
      <c r="W12" s="26">
        <f t="shared" si="2"/>
        <v>6270</v>
      </c>
      <c r="X12" s="26">
        <f t="shared" si="14"/>
        <v>-4857</v>
      </c>
      <c r="Y12" s="26">
        <f t="shared" si="15"/>
        <v>0</v>
      </c>
      <c r="Z12" s="26">
        <f t="shared" si="16"/>
        <v>-4857</v>
      </c>
      <c r="AA12" s="26">
        <f t="shared" si="17"/>
        <v>1413</v>
      </c>
      <c r="AB12" s="26">
        <f t="shared" si="18"/>
        <v>141</v>
      </c>
      <c r="AC12" s="26">
        <f t="shared" si="19"/>
        <v>0</v>
      </c>
      <c r="AD12" s="26">
        <f t="shared" si="20"/>
        <v>141</v>
      </c>
      <c r="AE12" s="26">
        <f t="shared" si="21"/>
        <v>1272</v>
      </c>
      <c r="AF12" s="26"/>
      <c r="AG12" s="26"/>
      <c r="AH12" s="26"/>
      <c r="AI12" s="23"/>
      <c r="AJ12" s="26"/>
      <c r="AL12" s="52"/>
      <c r="AM12" s="53"/>
      <c r="AN12" s="53"/>
      <c r="AO12" s="53"/>
      <c r="AP12" s="53"/>
      <c r="AQ12" s="53"/>
      <c r="AR12" s="53"/>
      <c r="AS12" s="54"/>
    </row>
    <row r="13" spans="1:45" ht="15.75" thickBot="1">
      <c r="A13" s="32">
        <v>42856</v>
      </c>
      <c r="B13" s="91">
        <v>33800</v>
      </c>
      <c r="C13" s="89">
        <v>23700</v>
      </c>
      <c r="D13" s="89">
        <v>12900</v>
      </c>
      <c r="E13" s="90">
        <v>13200</v>
      </c>
      <c r="F13" s="89">
        <v>31</v>
      </c>
      <c r="G13" s="46">
        <f>H13-F13</f>
        <v>0</v>
      </c>
      <c r="H13" s="47">
        <v>31</v>
      </c>
      <c r="I13" s="38">
        <f t="shared" si="4"/>
        <v>10140</v>
      </c>
      <c r="J13" s="26">
        <f t="shared" si="5"/>
        <v>0</v>
      </c>
      <c r="K13" s="26">
        <f t="shared" si="6"/>
        <v>10140</v>
      </c>
      <c r="L13" s="26">
        <f t="shared" si="7"/>
        <v>3870</v>
      </c>
      <c r="M13" s="26">
        <f t="shared" si="8"/>
        <v>0</v>
      </c>
      <c r="N13" s="26">
        <f t="shared" si="9"/>
        <v>3870</v>
      </c>
      <c r="O13" s="26">
        <f t="shared" si="10"/>
        <v>406</v>
      </c>
      <c r="P13" s="23">
        <v>0</v>
      </c>
      <c r="Q13" s="26">
        <f t="shared" si="11"/>
        <v>406</v>
      </c>
      <c r="R13" s="26">
        <f t="shared" si="12"/>
        <v>5263</v>
      </c>
      <c r="S13" s="23">
        <v>0</v>
      </c>
      <c r="T13" s="26">
        <f t="shared" si="13"/>
        <v>5263</v>
      </c>
      <c r="U13" s="26">
        <f t="shared" si="0"/>
        <v>6270</v>
      </c>
      <c r="V13" s="26">
        <f t="shared" si="1"/>
        <v>0</v>
      </c>
      <c r="W13" s="26">
        <f t="shared" si="2"/>
        <v>6270</v>
      </c>
      <c r="X13" s="26">
        <f t="shared" si="14"/>
        <v>-4857</v>
      </c>
      <c r="Y13" s="26">
        <f t="shared" si="15"/>
        <v>0</v>
      </c>
      <c r="Z13" s="26">
        <f t="shared" si="16"/>
        <v>-4857</v>
      </c>
      <c r="AA13" s="26">
        <f t="shared" si="17"/>
        <v>1413</v>
      </c>
      <c r="AB13" s="26">
        <f t="shared" si="18"/>
        <v>141</v>
      </c>
      <c r="AC13" s="26">
        <f t="shared" si="19"/>
        <v>0</v>
      </c>
      <c r="AD13" s="26">
        <f t="shared" si="20"/>
        <v>141</v>
      </c>
      <c r="AE13" s="26">
        <f t="shared" si="21"/>
        <v>1272</v>
      </c>
      <c r="AF13" s="26"/>
      <c r="AG13" s="26"/>
      <c r="AH13" s="26"/>
      <c r="AI13" s="23"/>
      <c r="AJ13" s="26"/>
      <c r="AL13" s="55"/>
      <c r="AM13" s="56"/>
      <c r="AN13" s="56"/>
      <c r="AO13" s="56"/>
      <c r="AP13" s="56"/>
      <c r="AQ13" s="56"/>
      <c r="AR13" s="56"/>
      <c r="AS13" s="57"/>
    </row>
    <row r="14" spans="1:45">
      <c r="A14" s="32">
        <v>42887</v>
      </c>
      <c r="B14" s="91">
        <v>33800</v>
      </c>
      <c r="C14" s="89">
        <v>23700</v>
      </c>
      <c r="D14" s="89">
        <v>12900</v>
      </c>
      <c r="E14" s="90">
        <v>13200</v>
      </c>
      <c r="F14" s="89">
        <v>30</v>
      </c>
      <c r="G14" s="46">
        <f>H14-F14</f>
        <v>0</v>
      </c>
      <c r="H14" s="47">
        <v>30</v>
      </c>
      <c r="I14" s="38">
        <f t="shared" si="4"/>
        <v>10140</v>
      </c>
      <c r="J14" s="26">
        <f t="shared" si="5"/>
        <v>0</v>
      </c>
      <c r="K14" s="26">
        <f t="shared" si="6"/>
        <v>10140</v>
      </c>
      <c r="L14" s="26">
        <f t="shared" si="7"/>
        <v>3870</v>
      </c>
      <c r="M14" s="26">
        <f t="shared" si="8"/>
        <v>0</v>
      </c>
      <c r="N14" s="26">
        <f t="shared" si="9"/>
        <v>3870</v>
      </c>
      <c r="O14" s="26">
        <f t="shared" si="10"/>
        <v>406</v>
      </c>
      <c r="P14" s="23">
        <v>0</v>
      </c>
      <c r="Q14" s="26">
        <f t="shared" si="11"/>
        <v>406</v>
      </c>
      <c r="R14" s="26">
        <f t="shared" si="12"/>
        <v>5263</v>
      </c>
      <c r="S14" s="23">
        <v>0</v>
      </c>
      <c r="T14" s="26">
        <f t="shared" si="13"/>
        <v>5263</v>
      </c>
      <c r="U14" s="26">
        <f t="shared" si="0"/>
        <v>6270</v>
      </c>
      <c r="V14" s="26">
        <f t="shared" si="1"/>
        <v>0</v>
      </c>
      <c r="W14" s="26">
        <f t="shared" si="2"/>
        <v>6270</v>
      </c>
      <c r="X14" s="26">
        <f t="shared" si="14"/>
        <v>-4857</v>
      </c>
      <c r="Y14" s="26">
        <f t="shared" si="15"/>
        <v>0</v>
      </c>
      <c r="Z14" s="26">
        <f t="shared" si="16"/>
        <v>-4857</v>
      </c>
      <c r="AA14" s="26">
        <f t="shared" si="17"/>
        <v>1413</v>
      </c>
      <c r="AB14" s="26">
        <f t="shared" si="18"/>
        <v>141</v>
      </c>
      <c r="AC14" s="26">
        <f t="shared" si="19"/>
        <v>0</v>
      </c>
      <c r="AD14" s="26">
        <f t="shared" si="20"/>
        <v>141</v>
      </c>
      <c r="AE14" s="26">
        <f t="shared" si="21"/>
        <v>1272</v>
      </c>
      <c r="AF14" s="26"/>
      <c r="AG14" s="26"/>
      <c r="AH14" s="26"/>
      <c r="AI14" s="23"/>
      <c r="AJ14" s="26"/>
      <c r="AL14" s="87" t="s">
        <v>42</v>
      </c>
      <c r="AM14" s="87"/>
      <c r="AN14" s="87"/>
      <c r="AO14" s="87"/>
      <c r="AP14" s="87"/>
      <c r="AQ14" s="87"/>
      <c r="AR14" s="87"/>
      <c r="AS14" s="87"/>
    </row>
    <row r="15" spans="1:45">
      <c r="A15" s="32">
        <v>42917</v>
      </c>
      <c r="B15" s="91">
        <v>34800</v>
      </c>
      <c r="C15" s="89">
        <v>23700</v>
      </c>
      <c r="D15" s="89">
        <v>12900</v>
      </c>
      <c r="E15" s="90">
        <v>13200</v>
      </c>
      <c r="F15" s="89">
        <v>31</v>
      </c>
      <c r="G15" s="46">
        <f>H15-F15</f>
        <v>0</v>
      </c>
      <c r="H15" s="47">
        <v>31</v>
      </c>
      <c r="I15" s="38">
        <f t="shared" si="4"/>
        <v>10440</v>
      </c>
      <c r="J15" s="26">
        <f t="shared" si="5"/>
        <v>0</v>
      </c>
      <c r="K15" s="26">
        <f t="shared" si="6"/>
        <v>10440</v>
      </c>
      <c r="L15" s="26">
        <f t="shared" si="7"/>
        <v>3870</v>
      </c>
      <c r="M15" s="26">
        <f t="shared" si="8"/>
        <v>0</v>
      </c>
      <c r="N15" s="26">
        <f t="shared" si="9"/>
        <v>3870</v>
      </c>
      <c r="O15" s="26">
        <f>ROUND(I15/100*5,0)</f>
        <v>522</v>
      </c>
      <c r="P15" s="23">
        <v>0</v>
      </c>
      <c r="Q15" s="26">
        <f t="shared" si="11"/>
        <v>522</v>
      </c>
      <c r="R15" s="26">
        <f>ROUND(L15/100*139,0)</f>
        <v>5379</v>
      </c>
      <c r="S15" s="23">
        <v>0</v>
      </c>
      <c r="T15" s="26">
        <f t="shared" si="13"/>
        <v>5379</v>
      </c>
      <c r="U15" s="26">
        <f t="shared" si="0"/>
        <v>6570</v>
      </c>
      <c r="V15" s="26">
        <f t="shared" si="1"/>
        <v>0</v>
      </c>
      <c r="W15" s="26">
        <f t="shared" si="2"/>
        <v>6570</v>
      </c>
      <c r="X15" s="26">
        <f>O15-R15</f>
        <v>-4857</v>
      </c>
      <c r="Y15" s="26">
        <f t="shared" si="15"/>
        <v>0</v>
      </c>
      <c r="Z15" s="26">
        <f t="shared" si="16"/>
        <v>-4857</v>
      </c>
      <c r="AA15" s="26">
        <f t="shared" si="17"/>
        <v>1713</v>
      </c>
      <c r="AB15" s="26">
        <f t="shared" si="18"/>
        <v>171</v>
      </c>
      <c r="AC15" s="26">
        <f t="shared" si="19"/>
        <v>0</v>
      </c>
      <c r="AD15" s="26">
        <f t="shared" si="20"/>
        <v>171</v>
      </c>
      <c r="AE15" s="26">
        <f>AA15-AD15</f>
        <v>1542</v>
      </c>
      <c r="AF15" s="26"/>
      <c r="AG15" s="26"/>
      <c r="AH15" s="26"/>
      <c r="AI15" s="23"/>
      <c r="AJ15" s="26"/>
      <c r="AL15" s="88" t="s">
        <v>43</v>
      </c>
      <c r="AM15" s="88"/>
      <c r="AN15" s="88"/>
      <c r="AO15" s="88"/>
      <c r="AP15" s="88"/>
      <c r="AQ15" s="88"/>
      <c r="AR15" s="88"/>
      <c r="AS15" s="88"/>
    </row>
    <row r="16" spans="1:45">
      <c r="A16" s="32">
        <v>42948</v>
      </c>
      <c r="B16" s="91">
        <v>34800</v>
      </c>
      <c r="C16" s="89">
        <v>23700</v>
      </c>
      <c r="D16" s="89">
        <v>12900</v>
      </c>
      <c r="E16" s="90">
        <v>13200</v>
      </c>
      <c r="F16" s="89">
        <v>31</v>
      </c>
      <c r="G16" s="46">
        <f>H16-F16</f>
        <v>0</v>
      </c>
      <c r="H16" s="47">
        <v>31</v>
      </c>
      <c r="I16" s="38">
        <f t="shared" si="4"/>
        <v>10440</v>
      </c>
      <c r="J16" s="26">
        <f t="shared" si="5"/>
        <v>0</v>
      </c>
      <c r="K16" s="26">
        <f t="shared" si="6"/>
        <v>10440</v>
      </c>
      <c r="L16" s="26">
        <f t="shared" si="7"/>
        <v>3870</v>
      </c>
      <c r="M16" s="26">
        <f t="shared" si="8"/>
        <v>0</v>
      </c>
      <c r="N16" s="26">
        <f t="shared" si="9"/>
        <v>3870</v>
      </c>
      <c r="O16" s="26">
        <f>ROUND(I16/100*5,0)</f>
        <v>522</v>
      </c>
      <c r="P16" s="23">
        <v>0</v>
      </c>
      <c r="Q16" s="26">
        <f t="shared" si="11"/>
        <v>522</v>
      </c>
      <c r="R16" s="26">
        <f t="shared" ref="R16:R17" si="22">ROUND(L16/100*139,0)</f>
        <v>5379</v>
      </c>
      <c r="S16" s="23">
        <v>0</v>
      </c>
      <c r="T16" s="26">
        <f t="shared" si="13"/>
        <v>5379</v>
      </c>
      <c r="U16" s="26">
        <f t="shared" si="0"/>
        <v>6570</v>
      </c>
      <c r="V16" s="26">
        <f t="shared" si="1"/>
        <v>0</v>
      </c>
      <c r="W16" s="26">
        <f t="shared" si="2"/>
        <v>6570</v>
      </c>
      <c r="X16" s="26">
        <f t="shared" si="14"/>
        <v>-4857</v>
      </c>
      <c r="Y16" s="26">
        <f t="shared" si="15"/>
        <v>0</v>
      </c>
      <c r="Z16" s="26">
        <f t="shared" si="16"/>
        <v>-4857</v>
      </c>
      <c r="AA16" s="26">
        <f t="shared" si="17"/>
        <v>1713</v>
      </c>
      <c r="AB16" s="26">
        <f t="shared" si="18"/>
        <v>171</v>
      </c>
      <c r="AC16" s="26">
        <f t="shared" si="19"/>
        <v>0</v>
      </c>
      <c r="AD16" s="26">
        <f t="shared" si="20"/>
        <v>171</v>
      </c>
      <c r="AE16" s="26">
        <f t="shared" si="21"/>
        <v>1542</v>
      </c>
      <c r="AF16" s="26"/>
      <c r="AG16" s="26"/>
      <c r="AH16" s="26"/>
      <c r="AI16" s="23"/>
      <c r="AJ16" s="26"/>
    </row>
    <row r="17" spans="1:45" ht="15.75" thickBot="1">
      <c r="A17" s="32">
        <v>42979</v>
      </c>
      <c r="B17" s="91">
        <v>34800</v>
      </c>
      <c r="C17" s="89">
        <v>23700</v>
      </c>
      <c r="D17" s="89">
        <v>12900</v>
      </c>
      <c r="E17" s="90">
        <v>13200</v>
      </c>
      <c r="F17" s="89">
        <v>30</v>
      </c>
      <c r="G17" s="46">
        <f>H17-F17</f>
        <v>0</v>
      </c>
      <c r="H17" s="48">
        <v>30</v>
      </c>
      <c r="I17" s="38">
        <f>ROUND(IF(F17&lt;($H17+1),(ROUND(B17/$H17*F17,0)))/100*30,0)</f>
        <v>10440</v>
      </c>
      <c r="J17" s="26">
        <f t="shared" si="5"/>
        <v>0</v>
      </c>
      <c r="K17" s="26">
        <f t="shared" si="6"/>
        <v>10440</v>
      </c>
      <c r="L17" s="26">
        <f t="shared" si="7"/>
        <v>3870</v>
      </c>
      <c r="M17" s="26">
        <f t="shared" si="8"/>
        <v>0</v>
      </c>
      <c r="N17" s="26">
        <f t="shared" si="9"/>
        <v>3870</v>
      </c>
      <c r="O17" s="26">
        <f>ROUND(I17/100*5,0)</f>
        <v>522</v>
      </c>
      <c r="P17" s="23">
        <v>0</v>
      </c>
      <c r="Q17" s="26">
        <f t="shared" si="11"/>
        <v>522</v>
      </c>
      <c r="R17" s="26">
        <f t="shared" si="22"/>
        <v>5379</v>
      </c>
      <c r="S17" s="23">
        <v>0</v>
      </c>
      <c r="T17" s="26">
        <f t="shared" si="13"/>
        <v>5379</v>
      </c>
      <c r="U17" s="26">
        <f t="shared" si="0"/>
        <v>6570</v>
      </c>
      <c r="V17" s="26">
        <f t="shared" si="1"/>
        <v>0</v>
      </c>
      <c r="W17" s="26">
        <f t="shared" si="2"/>
        <v>6570</v>
      </c>
      <c r="X17" s="26">
        <f>O17-R17</f>
        <v>-4857</v>
      </c>
      <c r="Y17" s="26">
        <f t="shared" si="15"/>
        <v>0</v>
      </c>
      <c r="Z17" s="26">
        <f t="shared" si="16"/>
        <v>-4857</v>
      </c>
      <c r="AA17" s="26">
        <f t="shared" si="17"/>
        <v>1713</v>
      </c>
      <c r="AB17" s="26">
        <f t="shared" si="18"/>
        <v>171</v>
      </c>
      <c r="AC17" s="26">
        <f t="shared" si="19"/>
        <v>0</v>
      </c>
      <c r="AD17" s="26">
        <f t="shared" si="20"/>
        <v>171</v>
      </c>
      <c r="AE17" s="26">
        <f t="shared" si="21"/>
        <v>1542</v>
      </c>
      <c r="AF17" s="26"/>
      <c r="AG17" s="26"/>
      <c r="AH17" s="26"/>
      <c r="AI17" s="23"/>
      <c r="AJ17" s="26"/>
    </row>
    <row r="18" spans="1:45" ht="15.75" thickBot="1">
      <c r="A18" s="3"/>
      <c r="B18" s="33"/>
      <c r="C18" s="34"/>
      <c r="D18" s="36"/>
      <c r="E18" s="37"/>
      <c r="F18" s="20"/>
      <c r="G18" s="20"/>
      <c r="H18" s="20"/>
      <c r="I18" s="20"/>
      <c r="J18" s="20"/>
      <c r="K18" s="20"/>
      <c r="L18" s="20"/>
      <c r="M18" s="20"/>
      <c r="N18" s="20"/>
      <c r="O18" s="20"/>
      <c r="P18" s="20"/>
      <c r="Q18" s="20"/>
      <c r="R18" s="20"/>
      <c r="S18" s="20"/>
      <c r="T18" s="20"/>
      <c r="U18" s="20"/>
      <c r="V18" s="20"/>
      <c r="W18" s="20"/>
      <c r="X18" s="20"/>
      <c r="Y18" s="20"/>
      <c r="Z18" s="20"/>
      <c r="AA18" s="20">
        <f>SUM(AA9:AA17)</f>
        <v>17593</v>
      </c>
      <c r="AB18" s="20"/>
      <c r="AC18" s="20"/>
      <c r="AD18" s="20">
        <f>SUM(AD9:AD17)</f>
        <v>2664</v>
      </c>
      <c r="AE18" s="20"/>
      <c r="AF18" s="20"/>
      <c r="AG18" s="20"/>
      <c r="AH18" s="20"/>
      <c r="AI18" s="20"/>
      <c r="AJ18" s="20"/>
    </row>
    <row r="19" spans="1:45" ht="15.75" thickBot="1">
      <c r="A19" s="6"/>
      <c r="B19" s="28"/>
      <c r="C19" s="16"/>
      <c r="D19" s="16"/>
      <c r="E19" s="16"/>
      <c r="F19" s="21"/>
      <c r="G19" s="21"/>
      <c r="H19" s="21"/>
      <c r="I19" s="21"/>
      <c r="J19" s="21"/>
      <c r="K19" s="21"/>
      <c r="L19" s="21"/>
      <c r="M19" s="21"/>
      <c r="N19" s="30"/>
      <c r="O19" s="21"/>
      <c r="P19" s="21"/>
      <c r="Q19" s="21"/>
      <c r="R19" s="21"/>
      <c r="S19" s="21"/>
      <c r="T19" s="21"/>
      <c r="U19" s="21"/>
      <c r="V19" s="21"/>
      <c r="W19" s="21"/>
      <c r="X19" s="21"/>
      <c r="Y19" s="21"/>
      <c r="Z19" s="21"/>
      <c r="AA19" s="21"/>
      <c r="AB19" s="21"/>
      <c r="AC19" s="21"/>
      <c r="AD19" s="21"/>
      <c r="AE19" s="21"/>
      <c r="AF19" s="21"/>
      <c r="AG19" s="21"/>
      <c r="AH19" s="21"/>
      <c r="AI19" s="21"/>
      <c r="AJ19" s="21"/>
    </row>
    <row r="20" spans="1:45" ht="28.5">
      <c r="A20" s="58" t="s">
        <v>15</v>
      </c>
      <c r="B20" s="59"/>
      <c r="C20" s="59"/>
      <c r="D20" s="59"/>
      <c r="E20" s="58"/>
      <c r="F20" s="18"/>
      <c r="G20" s="18"/>
      <c r="H20" s="18"/>
      <c r="I20" s="17"/>
      <c r="J20" s="17"/>
      <c r="K20" s="17"/>
      <c r="L20" s="17"/>
      <c r="M20" s="17"/>
      <c r="N20" s="17"/>
      <c r="O20" s="17"/>
      <c r="P20" s="17"/>
      <c r="Q20" s="17"/>
      <c r="R20" s="18"/>
      <c r="S20" s="18"/>
      <c r="T20" s="18"/>
      <c r="U20" s="18"/>
      <c r="V20" s="18"/>
      <c r="W20" s="18"/>
      <c r="X20" s="18"/>
      <c r="Y20" s="18"/>
      <c r="Z20" s="18"/>
      <c r="AA20" s="18"/>
      <c r="AB20" s="18"/>
      <c r="AC20" s="18"/>
      <c r="AD20" s="18"/>
      <c r="AE20" s="18"/>
      <c r="AF20" s="18"/>
      <c r="AG20" s="18"/>
      <c r="AH20" s="18"/>
      <c r="AI20" s="17"/>
      <c r="AJ20" s="17"/>
    </row>
    <row r="21" spans="1:45">
      <c r="A21" s="49" t="s">
        <v>26</v>
      </c>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row>
  </sheetData>
  <sheetProtection password="C751" sheet="1" objects="1" scenarios="1" sort="0" autoFilter="0"/>
  <mergeCells count="29">
    <mergeCell ref="A6:B6"/>
    <mergeCell ref="A1:B1"/>
    <mergeCell ref="A2:B2"/>
    <mergeCell ref="A3:B3"/>
    <mergeCell ref="A4:B4"/>
    <mergeCell ref="A5:B5"/>
    <mergeCell ref="AL15:AS15"/>
    <mergeCell ref="C1:AM1"/>
    <mergeCell ref="C2:AK2"/>
    <mergeCell ref="C3:AK3"/>
    <mergeCell ref="C4:AK4"/>
    <mergeCell ref="C5:AK5"/>
    <mergeCell ref="C6:AK6"/>
    <mergeCell ref="U7:W7"/>
    <mergeCell ref="X7:Z7"/>
    <mergeCell ref="AB7:AD7"/>
    <mergeCell ref="AE7:AG7"/>
    <mergeCell ref="AL14:AS14"/>
    <mergeCell ref="A21:AS21"/>
    <mergeCell ref="AL3:AS13"/>
    <mergeCell ref="A20:E20"/>
    <mergeCell ref="I7:K7"/>
    <mergeCell ref="O7:Q7"/>
    <mergeCell ref="L7:N7"/>
    <mergeCell ref="R7:T7"/>
    <mergeCell ref="AH7:AJ7"/>
    <mergeCell ref="F7:H7"/>
    <mergeCell ref="B7:C7"/>
    <mergeCell ref="D7:E7"/>
  </mergeCells>
  <hyperlinks>
    <hyperlink ref="A20:E20" location="Sheet1!A1" display="CLICK HERE TO GET ARREAR"/>
    <hyperlink ref="AL14:AS14" r:id="rId1" display="see pay details 6th pay"/>
    <hyperlink ref="AL15:AS15" r:id="rId2" display="see pay details 7th pay online"/>
  </hyperlinks>
  <pageMargins left="0.7" right="0.7" top="0.75" bottom="0.75" header="0.3" footer="0.3"/>
  <pageSetup paperSize="9" orientation="portrait" horizontalDpi="150" verticalDpi="150" r:id="rId3"/>
  <legacyDrawing r:id="rId4"/>
</worksheet>
</file>

<file path=xl/worksheets/sheet2.xml><?xml version="1.0" encoding="utf-8"?>
<worksheet xmlns="http://schemas.openxmlformats.org/spreadsheetml/2006/main" xmlns:r="http://schemas.openxmlformats.org/officeDocument/2006/relationships">
  <dimension ref="A1:S18"/>
  <sheetViews>
    <sheetView view="pageLayout" workbookViewId="0">
      <selection sqref="A1:S1"/>
    </sheetView>
  </sheetViews>
  <sheetFormatPr defaultRowHeight="15"/>
  <cols>
    <col min="1" max="1" width="5.42578125" style="7" customWidth="1"/>
    <col min="2" max="2" width="8.28515625" style="7" customWidth="1"/>
    <col min="3" max="3" width="7" style="7" customWidth="1"/>
    <col min="4" max="4" width="7.140625" style="7" customWidth="1"/>
    <col min="5" max="5" width="6.42578125" style="7" customWidth="1"/>
    <col min="6" max="7" width="7.42578125" style="7" customWidth="1"/>
    <col min="8" max="9" width="7.28515625" style="7" customWidth="1"/>
    <col min="10" max="10" width="7" style="7" customWidth="1"/>
    <col min="11" max="11" width="6.28515625" style="7" customWidth="1"/>
    <col min="12" max="12" width="8.28515625" style="7" customWidth="1"/>
    <col min="13" max="13" width="6" style="7" customWidth="1"/>
    <col min="14" max="14" width="7.42578125" style="7" customWidth="1"/>
    <col min="15" max="15" width="6.5703125" style="7" customWidth="1"/>
    <col min="16" max="16" width="7" style="7" customWidth="1"/>
    <col min="17" max="17" width="6" style="7" customWidth="1"/>
    <col min="18" max="18" width="7.42578125" style="7" customWidth="1"/>
    <col min="19" max="16384" width="9.140625" style="7"/>
  </cols>
  <sheetData>
    <row r="1" spans="1:19" ht="26.25">
      <c r="A1" s="66" t="str">
        <f>FACE!C1</f>
        <v>Government Higher Secondary School, Sanchore</v>
      </c>
      <c r="B1" s="66"/>
      <c r="C1" s="66"/>
      <c r="D1" s="66"/>
      <c r="E1" s="66"/>
      <c r="F1" s="66"/>
      <c r="G1" s="66"/>
      <c r="H1" s="66"/>
      <c r="I1" s="66"/>
      <c r="J1" s="66"/>
      <c r="K1" s="66"/>
      <c r="L1" s="66"/>
      <c r="M1" s="66"/>
      <c r="N1" s="66"/>
      <c r="O1" s="66"/>
      <c r="P1" s="66"/>
      <c r="Q1" s="66"/>
      <c r="R1" s="66"/>
      <c r="S1" s="66"/>
    </row>
    <row r="2" spans="1:19">
      <c r="A2" s="67" t="s">
        <v>18</v>
      </c>
      <c r="B2" s="68"/>
      <c r="C2" s="68"/>
      <c r="D2" s="69" t="str">
        <f>FACE!C2</f>
        <v xml:space="preserve">Hanuman Soni </v>
      </c>
      <c r="E2" s="69"/>
      <c r="F2" s="69"/>
      <c r="G2" s="69"/>
      <c r="H2" s="69"/>
      <c r="I2" s="69"/>
      <c r="J2" s="69"/>
      <c r="K2" s="69"/>
      <c r="L2" s="69"/>
      <c r="M2" s="70" t="s">
        <v>19</v>
      </c>
      <c r="N2" s="70"/>
      <c r="O2" s="70" t="str">
        <f>FACE!C3</f>
        <v>Senior Teacher</v>
      </c>
      <c r="P2" s="70"/>
      <c r="Q2" s="70"/>
      <c r="R2" s="70"/>
      <c r="S2" s="70"/>
    </row>
    <row r="3" spans="1:19" ht="15.75" thickBot="1">
      <c r="A3" s="81" t="s">
        <v>20</v>
      </c>
      <c r="B3" s="81"/>
      <c r="C3" s="82">
        <f>FACE!C5</f>
        <v>0</v>
      </c>
      <c r="D3" s="82"/>
      <c r="E3" s="82"/>
      <c r="F3" s="82"/>
      <c r="G3" s="82"/>
      <c r="H3" s="82"/>
      <c r="I3" s="82"/>
      <c r="J3" s="82"/>
      <c r="K3" s="82"/>
      <c r="L3" s="82"/>
      <c r="M3" s="82" t="s">
        <v>21</v>
      </c>
      <c r="N3" s="82"/>
      <c r="O3" s="82">
        <f>FACE!C4</f>
        <v>0</v>
      </c>
      <c r="P3" s="82"/>
      <c r="Q3" s="82"/>
      <c r="R3" s="82"/>
      <c r="S3" s="82"/>
    </row>
    <row r="4" spans="1:19">
      <c r="A4" s="71" t="s">
        <v>0</v>
      </c>
      <c r="B4" s="73" t="s">
        <v>1</v>
      </c>
      <c r="C4" s="75" t="s">
        <v>2</v>
      </c>
      <c r="D4" s="75"/>
      <c r="E4" s="75"/>
      <c r="F4" s="75"/>
      <c r="G4" s="75" t="s">
        <v>3</v>
      </c>
      <c r="H4" s="75"/>
      <c r="I4" s="75"/>
      <c r="J4" s="75"/>
      <c r="K4" s="76" t="s">
        <v>4</v>
      </c>
      <c r="L4" s="77"/>
      <c r="M4" s="77"/>
      <c r="N4" s="78"/>
      <c r="O4" s="79" t="s">
        <v>30</v>
      </c>
      <c r="P4" s="83" t="s">
        <v>29</v>
      </c>
      <c r="Q4" s="83" t="s">
        <v>5</v>
      </c>
      <c r="R4" s="83" t="s">
        <v>6</v>
      </c>
      <c r="S4" s="85" t="s">
        <v>7</v>
      </c>
    </row>
    <row r="5" spans="1:19" ht="53.25" customHeight="1">
      <c r="A5" s="72"/>
      <c r="B5" s="74"/>
      <c r="C5" s="4" t="s">
        <v>8</v>
      </c>
      <c r="D5" s="4" t="s">
        <v>9</v>
      </c>
      <c r="E5" s="4" t="s">
        <v>10</v>
      </c>
      <c r="F5" s="4" t="s">
        <v>11</v>
      </c>
      <c r="G5" s="4" t="s">
        <v>8</v>
      </c>
      <c r="H5" s="4" t="s">
        <v>9</v>
      </c>
      <c r="I5" s="4" t="s">
        <v>10</v>
      </c>
      <c r="J5" s="4" t="s">
        <v>11</v>
      </c>
      <c r="K5" s="4" t="s">
        <v>8</v>
      </c>
      <c r="L5" s="4" t="s">
        <v>9</v>
      </c>
      <c r="M5" s="4" t="s">
        <v>10</v>
      </c>
      <c r="N5" s="4" t="s">
        <v>11</v>
      </c>
      <c r="O5" s="80"/>
      <c r="P5" s="84"/>
      <c r="Q5" s="84"/>
      <c r="R5" s="84"/>
      <c r="S5" s="86"/>
    </row>
    <row r="6" spans="1:19">
      <c r="A6" s="8">
        <v>1</v>
      </c>
      <c r="B6" s="9">
        <v>42736</v>
      </c>
      <c r="C6" s="10">
        <f>FACE!K9</f>
        <v>7110</v>
      </c>
      <c r="D6" s="11">
        <f>FACE!Q9</f>
        <v>0</v>
      </c>
      <c r="E6" s="11">
        <v>0</v>
      </c>
      <c r="F6" s="11">
        <f>C6+D6</f>
        <v>7110</v>
      </c>
      <c r="G6" s="10">
        <f>FACE!N9</f>
        <v>3960</v>
      </c>
      <c r="H6" s="24">
        <f>FACE!T9</f>
        <v>0</v>
      </c>
      <c r="I6" s="11">
        <v>0</v>
      </c>
      <c r="J6" s="27">
        <f>G6+H6</f>
        <v>3960</v>
      </c>
      <c r="K6" s="11">
        <f>C6-G6</f>
        <v>3150</v>
      </c>
      <c r="L6" s="15">
        <f t="shared" ref="L6:M6" si="0">D6-H6</f>
        <v>0</v>
      </c>
      <c r="M6" s="15">
        <f t="shared" si="0"/>
        <v>0</v>
      </c>
      <c r="N6" s="27">
        <f>F6-J6</f>
        <v>3150</v>
      </c>
      <c r="O6" s="11">
        <f>FACE!AD9</f>
        <v>711</v>
      </c>
      <c r="P6" s="11">
        <f>ROUND(N6*FACE!$C$6,0)</f>
        <v>315</v>
      </c>
      <c r="Q6" s="11">
        <f>O6+P6</f>
        <v>1026</v>
      </c>
      <c r="R6" s="11">
        <f>N6-Q6</f>
        <v>2124</v>
      </c>
      <c r="S6" s="12"/>
    </row>
    <row r="7" spans="1:19">
      <c r="A7" s="8">
        <v>2</v>
      </c>
      <c r="B7" s="9">
        <v>42767</v>
      </c>
      <c r="C7" s="10">
        <f>FACE!K10</f>
        <v>7110</v>
      </c>
      <c r="D7" s="15">
        <f>FACE!Q10</f>
        <v>0</v>
      </c>
      <c r="E7" s="15">
        <v>0</v>
      </c>
      <c r="F7" s="15">
        <f t="shared" ref="F7:F14" si="1">C7+D7</f>
        <v>7110</v>
      </c>
      <c r="G7" s="10">
        <f>FACE!N10</f>
        <v>3960</v>
      </c>
      <c r="H7" s="24">
        <f>FACE!T10</f>
        <v>0</v>
      </c>
      <c r="I7" s="11">
        <v>0</v>
      </c>
      <c r="J7" s="27">
        <f t="shared" ref="J7:J14" si="2">G7+H7</f>
        <v>3960</v>
      </c>
      <c r="K7" s="15">
        <f t="shared" ref="K7:K14" si="3">C7-G7</f>
        <v>3150</v>
      </c>
      <c r="L7" s="15">
        <f t="shared" ref="L7:L13" si="4">D7-H7</f>
        <v>0</v>
      </c>
      <c r="M7" s="15">
        <f t="shared" ref="M7:M13" si="5">E7-I7</f>
        <v>0</v>
      </c>
      <c r="N7" s="15">
        <f t="shared" ref="N7:N13" si="6">F7-J7</f>
        <v>3150</v>
      </c>
      <c r="O7" s="15">
        <f>FACE!AD10</f>
        <v>711</v>
      </c>
      <c r="P7" s="15">
        <f>ROUND(N7*FACE!$C$6,0)</f>
        <v>315</v>
      </c>
      <c r="Q7" s="15">
        <f t="shared" ref="Q7:Q14" si="7">O7+P7</f>
        <v>1026</v>
      </c>
      <c r="R7" s="15">
        <f t="shared" ref="R7:R14" si="8">N7-Q7</f>
        <v>2124</v>
      </c>
      <c r="S7" s="12"/>
    </row>
    <row r="8" spans="1:19">
      <c r="A8" s="8">
        <v>3</v>
      </c>
      <c r="B8" s="9">
        <v>42795</v>
      </c>
      <c r="C8" s="10">
        <f>FACE!K11</f>
        <v>9260</v>
      </c>
      <c r="D8" s="15">
        <f>FACE!Q11</f>
        <v>288</v>
      </c>
      <c r="E8" s="15">
        <v>0</v>
      </c>
      <c r="F8" s="15">
        <f t="shared" si="1"/>
        <v>9548</v>
      </c>
      <c r="G8" s="10">
        <f>FACE!N11</f>
        <v>3897</v>
      </c>
      <c r="H8" s="24">
        <f>FACE!T11</f>
        <v>3736</v>
      </c>
      <c r="I8" s="11">
        <v>0</v>
      </c>
      <c r="J8" s="27">
        <f t="shared" si="2"/>
        <v>7633</v>
      </c>
      <c r="K8" s="15">
        <f t="shared" si="3"/>
        <v>5363</v>
      </c>
      <c r="L8" s="15">
        <f t="shared" si="4"/>
        <v>-3448</v>
      </c>
      <c r="M8" s="15">
        <f t="shared" si="5"/>
        <v>0</v>
      </c>
      <c r="N8" s="15">
        <f t="shared" si="6"/>
        <v>1915</v>
      </c>
      <c r="O8" s="15">
        <f>FACE!AD11</f>
        <v>306</v>
      </c>
      <c r="P8" s="15">
        <f>ROUND(N8*FACE!$C$6,0)</f>
        <v>192</v>
      </c>
      <c r="Q8" s="15">
        <f t="shared" si="7"/>
        <v>498</v>
      </c>
      <c r="R8" s="15">
        <f t="shared" si="8"/>
        <v>1417</v>
      </c>
      <c r="S8" s="12"/>
    </row>
    <row r="9" spans="1:19">
      <c r="A9" s="8">
        <v>4</v>
      </c>
      <c r="B9" s="9">
        <v>42826</v>
      </c>
      <c r="C9" s="10">
        <f>FACE!K12</f>
        <v>10140</v>
      </c>
      <c r="D9" s="15">
        <f>FACE!Q12</f>
        <v>406</v>
      </c>
      <c r="E9" s="15">
        <v>0</v>
      </c>
      <c r="F9" s="15">
        <f t="shared" si="1"/>
        <v>10546</v>
      </c>
      <c r="G9" s="10">
        <f>FACE!N12</f>
        <v>3870</v>
      </c>
      <c r="H9" s="24">
        <f>FACE!T12</f>
        <v>5263</v>
      </c>
      <c r="I9" s="11">
        <v>0</v>
      </c>
      <c r="J9" s="27">
        <f t="shared" si="2"/>
        <v>9133</v>
      </c>
      <c r="K9" s="15">
        <f t="shared" si="3"/>
        <v>6270</v>
      </c>
      <c r="L9" s="15">
        <f t="shared" si="4"/>
        <v>-4857</v>
      </c>
      <c r="M9" s="15">
        <f t="shared" si="5"/>
        <v>0</v>
      </c>
      <c r="N9" s="15">
        <f t="shared" si="6"/>
        <v>1413</v>
      </c>
      <c r="O9" s="15">
        <f>FACE!AD12</f>
        <v>141</v>
      </c>
      <c r="P9" s="15">
        <f>ROUND(N9*FACE!$C$6,0)</f>
        <v>141</v>
      </c>
      <c r="Q9" s="15">
        <f t="shared" si="7"/>
        <v>282</v>
      </c>
      <c r="R9" s="15">
        <f t="shared" si="8"/>
        <v>1131</v>
      </c>
      <c r="S9" s="12"/>
    </row>
    <row r="10" spans="1:19">
      <c r="A10" s="8">
        <v>5</v>
      </c>
      <c r="B10" s="9">
        <v>42856</v>
      </c>
      <c r="C10" s="10">
        <f>FACE!K13</f>
        <v>10140</v>
      </c>
      <c r="D10" s="15">
        <f>FACE!Q13</f>
        <v>406</v>
      </c>
      <c r="E10" s="15">
        <v>0</v>
      </c>
      <c r="F10" s="15">
        <f t="shared" si="1"/>
        <v>10546</v>
      </c>
      <c r="G10" s="10">
        <f>FACE!N13</f>
        <v>3870</v>
      </c>
      <c r="H10" s="24">
        <f>FACE!T13</f>
        <v>5263</v>
      </c>
      <c r="I10" s="11">
        <v>0</v>
      </c>
      <c r="J10" s="27">
        <f t="shared" si="2"/>
        <v>9133</v>
      </c>
      <c r="K10" s="15">
        <f t="shared" si="3"/>
        <v>6270</v>
      </c>
      <c r="L10" s="15">
        <f t="shared" si="4"/>
        <v>-4857</v>
      </c>
      <c r="M10" s="15">
        <f t="shared" si="5"/>
        <v>0</v>
      </c>
      <c r="N10" s="15">
        <f t="shared" si="6"/>
        <v>1413</v>
      </c>
      <c r="O10" s="15">
        <f>FACE!AD13</f>
        <v>141</v>
      </c>
      <c r="P10" s="15">
        <f>ROUND(N10*FACE!$C$6,0)</f>
        <v>141</v>
      </c>
      <c r="Q10" s="15">
        <f t="shared" si="7"/>
        <v>282</v>
      </c>
      <c r="R10" s="15">
        <f t="shared" si="8"/>
        <v>1131</v>
      </c>
      <c r="S10" s="12"/>
    </row>
    <row r="11" spans="1:19">
      <c r="A11" s="8">
        <v>6</v>
      </c>
      <c r="B11" s="9">
        <v>42887</v>
      </c>
      <c r="C11" s="10">
        <f>FACE!K14</f>
        <v>10140</v>
      </c>
      <c r="D11" s="15">
        <f>FACE!Q14</f>
        <v>406</v>
      </c>
      <c r="E11" s="15">
        <v>0</v>
      </c>
      <c r="F11" s="15">
        <f t="shared" si="1"/>
        <v>10546</v>
      </c>
      <c r="G11" s="10">
        <f>FACE!N14</f>
        <v>3870</v>
      </c>
      <c r="H11" s="24">
        <f>FACE!T14</f>
        <v>5263</v>
      </c>
      <c r="I11" s="11">
        <v>0</v>
      </c>
      <c r="J11" s="27">
        <f t="shared" si="2"/>
        <v>9133</v>
      </c>
      <c r="K11" s="15">
        <f t="shared" si="3"/>
        <v>6270</v>
      </c>
      <c r="L11" s="15">
        <f t="shared" si="4"/>
        <v>-4857</v>
      </c>
      <c r="M11" s="15">
        <f t="shared" si="5"/>
        <v>0</v>
      </c>
      <c r="N11" s="15">
        <f t="shared" si="6"/>
        <v>1413</v>
      </c>
      <c r="O11" s="15">
        <f>FACE!AD14</f>
        <v>141</v>
      </c>
      <c r="P11" s="15">
        <f>ROUND(N11*FACE!$C$6,0)</f>
        <v>141</v>
      </c>
      <c r="Q11" s="15">
        <f t="shared" si="7"/>
        <v>282</v>
      </c>
      <c r="R11" s="15">
        <f t="shared" si="8"/>
        <v>1131</v>
      </c>
      <c r="S11" s="12"/>
    </row>
    <row r="12" spans="1:19">
      <c r="A12" s="8">
        <v>7</v>
      </c>
      <c r="B12" s="9">
        <v>42917</v>
      </c>
      <c r="C12" s="10">
        <f>FACE!K15</f>
        <v>10440</v>
      </c>
      <c r="D12" s="15">
        <f>FACE!Q15</f>
        <v>522</v>
      </c>
      <c r="E12" s="15">
        <v>0</v>
      </c>
      <c r="F12" s="15">
        <f t="shared" si="1"/>
        <v>10962</v>
      </c>
      <c r="G12" s="10">
        <f>FACE!N15</f>
        <v>3870</v>
      </c>
      <c r="H12" s="24">
        <f>FACE!T15</f>
        <v>5379</v>
      </c>
      <c r="I12" s="11">
        <v>0</v>
      </c>
      <c r="J12" s="27">
        <f t="shared" si="2"/>
        <v>9249</v>
      </c>
      <c r="K12" s="15">
        <f t="shared" si="3"/>
        <v>6570</v>
      </c>
      <c r="L12" s="15">
        <f t="shared" si="4"/>
        <v>-4857</v>
      </c>
      <c r="M12" s="15">
        <f t="shared" si="5"/>
        <v>0</v>
      </c>
      <c r="N12" s="15">
        <f t="shared" si="6"/>
        <v>1713</v>
      </c>
      <c r="O12" s="15">
        <f>FACE!AD15</f>
        <v>171</v>
      </c>
      <c r="P12" s="15">
        <f>ROUND(N12*FACE!$C$6,0)</f>
        <v>171</v>
      </c>
      <c r="Q12" s="15">
        <f t="shared" si="7"/>
        <v>342</v>
      </c>
      <c r="R12" s="15">
        <f t="shared" si="8"/>
        <v>1371</v>
      </c>
      <c r="S12" s="12"/>
    </row>
    <row r="13" spans="1:19">
      <c r="A13" s="8">
        <v>8</v>
      </c>
      <c r="B13" s="9">
        <v>42948</v>
      </c>
      <c r="C13" s="10">
        <f>FACE!K16</f>
        <v>10440</v>
      </c>
      <c r="D13" s="15">
        <f>FACE!Q16</f>
        <v>522</v>
      </c>
      <c r="E13" s="15">
        <v>0</v>
      </c>
      <c r="F13" s="15">
        <f t="shared" si="1"/>
        <v>10962</v>
      </c>
      <c r="G13" s="10">
        <f>FACE!N16</f>
        <v>3870</v>
      </c>
      <c r="H13" s="24">
        <f>FACE!T16</f>
        <v>5379</v>
      </c>
      <c r="I13" s="11">
        <v>0</v>
      </c>
      <c r="J13" s="27">
        <f t="shared" si="2"/>
        <v>9249</v>
      </c>
      <c r="K13" s="15">
        <f t="shared" si="3"/>
        <v>6570</v>
      </c>
      <c r="L13" s="15">
        <f t="shared" si="4"/>
        <v>-4857</v>
      </c>
      <c r="M13" s="15">
        <f t="shared" si="5"/>
        <v>0</v>
      </c>
      <c r="N13" s="15">
        <f t="shared" si="6"/>
        <v>1713</v>
      </c>
      <c r="O13" s="15">
        <f>FACE!AD16</f>
        <v>171</v>
      </c>
      <c r="P13" s="15">
        <f>ROUND(N13*FACE!$C$6,0)</f>
        <v>171</v>
      </c>
      <c r="Q13" s="15">
        <f t="shared" si="7"/>
        <v>342</v>
      </c>
      <c r="R13" s="15">
        <f t="shared" si="8"/>
        <v>1371</v>
      </c>
      <c r="S13" s="12"/>
    </row>
    <row r="14" spans="1:19">
      <c r="A14" s="8">
        <v>9</v>
      </c>
      <c r="B14" s="9">
        <v>42979</v>
      </c>
      <c r="C14" s="10">
        <f>FACE!K17</f>
        <v>10440</v>
      </c>
      <c r="D14" s="15">
        <f>FACE!Q17</f>
        <v>522</v>
      </c>
      <c r="E14" s="15">
        <v>0</v>
      </c>
      <c r="F14" s="15">
        <f t="shared" si="1"/>
        <v>10962</v>
      </c>
      <c r="G14" s="10">
        <f>FACE!N17</f>
        <v>3870</v>
      </c>
      <c r="H14" s="24">
        <f>FACE!T17</f>
        <v>5379</v>
      </c>
      <c r="I14" s="11">
        <v>0</v>
      </c>
      <c r="J14" s="27">
        <f t="shared" si="2"/>
        <v>9249</v>
      </c>
      <c r="K14" s="15">
        <f t="shared" si="3"/>
        <v>6570</v>
      </c>
      <c r="L14" s="15">
        <f t="shared" ref="L14" si="9">D14-H14</f>
        <v>-4857</v>
      </c>
      <c r="M14" s="15">
        <f t="shared" ref="M14" si="10">E14-I14</f>
        <v>0</v>
      </c>
      <c r="N14" s="15">
        <f t="shared" ref="N14" si="11">F14-J14</f>
        <v>1713</v>
      </c>
      <c r="O14" s="15">
        <f>FACE!AD17</f>
        <v>171</v>
      </c>
      <c r="P14" s="15">
        <f>ROUND(N14*FACE!$C$6,0)</f>
        <v>171</v>
      </c>
      <c r="Q14" s="15">
        <f t="shared" si="7"/>
        <v>342</v>
      </c>
      <c r="R14" s="15">
        <f t="shared" si="8"/>
        <v>1371</v>
      </c>
      <c r="S14" s="12"/>
    </row>
    <row r="15" spans="1:19">
      <c r="A15" s="8">
        <v>10</v>
      </c>
      <c r="B15" s="9"/>
      <c r="C15" s="10"/>
      <c r="D15" s="11"/>
      <c r="E15" s="11"/>
      <c r="F15" s="15"/>
      <c r="G15" s="10"/>
      <c r="H15" s="11"/>
      <c r="I15" s="11"/>
      <c r="J15" s="11"/>
      <c r="K15" s="11"/>
      <c r="L15" s="11"/>
      <c r="M15" s="11"/>
      <c r="N15" s="11"/>
      <c r="O15" s="11"/>
      <c r="P15" s="11"/>
      <c r="Q15" s="11"/>
      <c r="R15" s="11"/>
      <c r="S15" s="12"/>
    </row>
    <row r="16" spans="1:19" ht="15.75" thickBot="1">
      <c r="A16" s="64" t="s">
        <v>11</v>
      </c>
      <c r="B16" s="65"/>
      <c r="C16" s="5">
        <f>SUM(C6:C15)</f>
        <v>85220</v>
      </c>
      <c r="D16" s="5">
        <f t="shared" ref="D16:R16" si="12">SUM(D6:D15)</f>
        <v>3072</v>
      </c>
      <c r="E16" s="5">
        <f t="shared" si="12"/>
        <v>0</v>
      </c>
      <c r="F16" s="5">
        <f t="shared" si="12"/>
        <v>88292</v>
      </c>
      <c r="G16" s="5">
        <f t="shared" si="12"/>
        <v>35037</v>
      </c>
      <c r="H16" s="5">
        <f t="shared" si="12"/>
        <v>35662</v>
      </c>
      <c r="I16" s="5">
        <f t="shared" si="12"/>
        <v>0</v>
      </c>
      <c r="J16" s="5">
        <f t="shared" si="12"/>
        <v>70699</v>
      </c>
      <c r="K16" s="5">
        <f t="shared" si="12"/>
        <v>50183</v>
      </c>
      <c r="L16" s="5">
        <f t="shared" si="12"/>
        <v>-32590</v>
      </c>
      <c r="M16" s="5">
        <f t="shared" si="12"/>
        <v>0</v>
      </c>
      <c r="N16" s="5">
        <f t="shared" si="12"/>
        <v>17593</v>
      </c>
      <c r="O16" s="19">
        <f>SUM(O6:O15)</f>
        <v>2664</v>
      </c>
      <c r="P16" s="5">
        <f t="shared" si="12"/>
        <v>1758</v>
      </c>
      <c r="Q16" s="5">
        <f t="shared" si="12"/>
        <v>4422</v>
      </c>
      <c r="R16" s="5">
        <f t="shared" si="12"/>
        <v>13171</v>
      </c>
      <c r="S16" s="13"/>
    </row>
    <row r="17" spans="1:19" ht="23.25" customHeight="1">
      <c r="A17" s="63" t="str">
        <f>"TOTAL ARRREAR IN WORDS RS-      "&amp;LOOKUP(IF(INT(RIGHT(R16,7)/100000)&gt;19,INT(RIGHT(R16,7)/1000000),IF(INT(RIGHT(R16,7)/100000)&gt;=10,INT(RIGHT(R16,7)/100000),0)),{0,1,2,3,4,5,6,7,8,9,10,11,12,13,14,15,16,17,18,19},{""," TEN "," TWENTY "," THIRTY "," FOURTY "," FIFTY "," SIXTY "," SEVENTY "," EIGHTY "," NINETY "," TEN "," ELEVEN "," TWELVE "," THIRTEEN "," FOURTEEN "," FIFTEEN "," SIXTEEN"," SEVENTEEN"," EIGHTEEN "," NINETEEN "})&amp;IF((IF(INT(RIGHT(R16,7)/100000)&gt;19,INT(RIGHT(R16,7)/1000000),IF(INT(RIGHT(R16,7)/100000)&gt;=10,INT(RIGHT(R16,7)/100000),0))+IF(INT(RIGHT(R16,7)/100000)&gt;19,INT(RIGHT(R16,6)/100000),IF(INT(RIGHT(R16,7)/100000)&gt;10,0,INT(RIGHT(R16,6)/100000))))&gt;0,LOOKUP(IF(INT(RIGHT(R16,7)/100000)&gt;19,INT(RIGHT(R16,6)/100000),IF(INT(RIGHT(R16,7)/100000)&gt;10,0,INT(RIGHT(R16,6)/100000))),{0,1,2,3,4,5,6,7,8,9,10,11,12,13,14,15,16,17,18,19},{""," ONE "," TWO "," THREE "," FOUR "," FIVE "," SIX "," SEVEN "," EIGHT "," NINE "," TEN "," ELEVEN "," TWELVE "," THIRTEEN "," FOURTEEN "," FIFTEEN "," SIXTEEN"," SEVENTEEN"," EIGHTEEN "," NINETEEN "})&amp;" Lac. "," ")&amp;LOOKUP(IF(INT(RIGHT(R16,5)/1000)&gt;19,INT(RIGHT(R16,5)/10000),IF(INT(RIGHT(R16,5)/1000)&gt;=10,INT(RIGHT(R16,5)/1000),0)),{0,1,2,3,4,5,6,7,8,9,10,11,12,13,14,15,16,17,18,19},{""," TEN "," TWENTY "," THIRTY "," FOURTY "," FIFTY "," SIXTY "," SEVENTY "," EIGHTY "," NINETY "," TEN "," ELEVEN "," TWELVE "," THIRTEEN "," FOURTEEN "," FIFTEEN "," SIXTEEN"," SEVENTEEN"," EIGHTEEN "," NINETEEN "})&amp;IF((IF(INT(RIGHT(R16,5)/1000)&gt;19,INT(RIGHT(R16,4)/1000),IF(INT(RIGHT(R16,5)/1000)&gt;10,0,INT(RIGHT(R16,4)/1000)))+IF(INT(RIGHT(R16,5)/1000)&gt;19,INT(RIGHT(R16,5)/10000),IF(INT(RIGHT(R16,5)/1000)&gt;=10,INT(RIGHT(R16,5)/1000),0)))&gt;0,LOOKUP(IF(INT(RIGHT(R16,5)/1000)&gt;19,INT(RIGHT(R16,4)/1000),IF(INT(RIGHT(R16,5)/1000)&gt;10,0,INT(RIGHT(R16,4)/1000))),{0,1,2,3,4,5,6,7,8,9,10,11,12,13,14,15,16,17,18,19},{""," ONE "," TWO "," THREE "," FOUR "," FIVE "," SIX "," SEVEN "," EIGHT "," NINE "," TEN "," ELEVEN "," TWELVE "," THIRTEEN "," FOURTEEN "," FIFTEEN "," SIXTEEN"," SEVENTEEN"," EIGHTEEN "," NINETEEN "})&amp;" Thousand "," ")&amp;IF((INT((RIGHT(R16,3))/100))&gt;0,LOOKUP(INT((RIGHT(R16,3))/100),{0,1,2,3,4,5,6,7,8,9,10,11,12,13,14,15,16,17,18,19},{""," ONE "," TWO "," THREE "," FOUR "," FIVE "," SIX "," SEVEN "," EIGHT "," NINE "," TEN "," ELEVEN "," TWELVE "," THIRTEEN "," FOURTEEN "," FIFTEEN "," SIXTEEN"," SEVENTEEN"," EIGHTEEN "," NINETEEN "})&amp;" Hundred "," ")&amp;LOOKUP(IF(INT(RIGHT(R16,2))&gt;19,INT(RIGHT(R16,2)/10),IF(INT(RIGHT(R16,2))&gt;=10,INT(RIGHT(R16,2)),0)),{0,1,2,3,4,5,6,7,8,9,10,11,12,13,14,15,16,17,18,19},{""," TEN "," TWENTY "," THIRTY "," FOURTY "," FIFTY "," SIXTY "," SEVENTY "," EIGHTY "," NINETY "," TEN "," ELEVEN "," TWELVE "," THIRTEEN "," FOURTEEN "," FIFTEEN "," SIXTEEN"," SEVENTEEN"," EIGHTEEN "," NINETEEN "})&amp;LOOKUP(IF(INT(RIGHT(R16,2))&lt;10,INT(RIGHT(R16,1)),IF(INT(RIGHT(R16,2))&lt;20,0,INT(RIGHT(R16,1)))),{0,1,2,3,4,5,6,7,8,9,10,11,12,13,14,15,16,17,18,19},{""," ONE "," TWO "," THREE "," FOUR "," FIVE "," SIX "," SEVEN "," EIGHT "," NINE "," TEN "," ELEVEN "," TWELVE "," THIRTEEN "," FOURTEEN "," FIFTEEN "," SIXTEEN"," SEVENTEEN"," EIGHTEEN "," NINETEEN "})&amp;" Only"</f>
        <v>TOTAL ARRREAR IN WORDS RS-        THIRTEEN  Thousand  ONE  Hundred  SEVENTY  ONE  Only</v>
      </c>
      <c r="B17" s="63"/>
      <c r="C17" s="63"/>
      <c r="D17" s="63"/>
      <c r="E17" s="63"/>
      <c r="F17" s="63"/>
      <c r="G17" s="63"/>
      <c r="H17" s="63"/>
      <c r="I17" s="63"/>
      <c r="J17" s="63"/>
      <c r="K17" s="63"/>
      <c r="L17" s="63"/>
      <c r="M17" s="63"/>
      <c r="N17" s="63"/>
      <c r="O17" s="63"/>
      <c r="P17" s="63"/>
      <c r="Q17" s="63"/>
      <c r="R17" s="63"/>
      <c r="S17" s="63"/>
    </row>
    <row r="18" spans="1:19">
      <c r="R18" s="14"/>
    </row>
  </sheetData>
  <sheetProtection password="C751" sheet="1" objects="1" scenarios="1" sort="0" autoFilter="0"/>
  <autoFilter ref="A5:T17"/>
  <mergeCells count="21">
    <mergeCell ref="P4:P5"/>
    <mergeCell ref="Q4:Q5"/>
    <mergeCell ref="M3:N3"/>
    <mergeCell ref="R4:R5"/>
    <mergeCell ref="S4:S5"/>
    <mergeCell ref="A17:S17"/>
    <mergeCell ref="A16:B16"/>
    <mergeCell ref="A1:S1"/>
    <mergeCell ref="A2:C2"/>
    <mergeCell ref="D2:L2"/>
    <mergeCell ref="M2:N2"/>
    <mergeCell ref="A4:A5"/>
    <mergeCell ref="B4:B5"/>
    <mergeCell ref="C4:F4"/>
    <mergeCell ref="G4:J4"/>
    <mergeCell ref="K4:N4"/>
    <mergeCell ref="O4:O5"/>
    <mergeCell ref="O2:S2"/>
    <mergeCell ref="A3:B3"/>
    <mergeCell ref="C3:L3"/>
    <mergeCell ref="O3:S3"/>
  </mergeCells>
  <pageMargins left="0.4375" right="0.41666666666666669" top="0.75" bottom="0.75" header="0.3" footer="0.3"/>
  <pageSetup paperSize="9" orientation="landscape" verticalDpi="150" r:id="rId1"/>
  <headerFooter>
    <oddHeader>&amp;RRAJTEACHERS.IN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FACE</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charbhuja computer</dc:creator>
  <cp:lastModifiedBy>charbhuja computer</cp:lastModifiedBy>
  <dcterms:created xsi:type="dcterms:W3CDTF">2018-06-23T07:18:29Z</dcterms:created>
  <dcterms:modified xsi:type="dcterms:W3CDTF">2018-07-27T06:26:28Z</dcterms:modified>
</cp:coreProperties>
</file>