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4D6C8750-ED37-4169-BE23-6D1F8B4CFDEB}" xr6:coauthVersionLast="36" xr6:coauthVersionMax="36" xr10:uidLastSave="{00000000-0000-0000-0000-000000000000}"/>
  <bookViews>
    <workbookView xWindow="0" yWindow="0" windowWidth="20400" windowHeight="7545" tabRatio="599" xr2:uid="{00000000-000D-0000-FFFF-FFFF00000000}"/>
  </bookViews>
  <sheets>
    <sheet name="chek list" sheetId="1" r:id="rId1"/>
    <sheet name="formet 8 GA01" sheetId="3" r:id="rId2"/>
    <sheet name="Format 2 workPost" sheetId="2" r:id="rId3"/>
    <sheet name="format3 fixpay" sheetId="18" r:id="rId4"/>
    <sheet name="SUMMARY" sheetId="17" r:id="rId5"/>
    <sheet name="format 2 VARDI" sheetId="19" r:id="rId6"/>
    <sheet name="formet 10 GA3" sheetId="5" r:id="rId7"/>
    <sheet name="Format 1A sectioned post" sheetId="10" r:id="rId8"/>
    <sheet name="ga 19" sheetId="6" r:id="rId9"/>
    <sheet name="FORMET 9GA2" sheetId="4" r:id="rId10"/>
    <sheet name="format 4" sheetId="20" r:id="rId11"/>
    <sheet name="formet 5 A" sheetId="21" r:id="rId12"/>
    <sheet name="formet 5B" sheetId="8" r:id="rId13"/>
    <sheet name="formet 8 (a)" sheetId="22" r:id="rId14"/>
    <sheet name="formet 6" sheetId="9" r:id="rId15"/>
    <sheet name="scholarship" sheetId="15" r:id="rId16"/>
    <sheet name="namankan A self" sheetId="23" r:id="rId17"/>
    <sheet name=" namankanB peeo" sheetId="14" r:id="rId18"/>
    <sheet name="ACP&amp;PAY ARRIERS" sheetId="16" r:id="rId19"/>
    <sheet name="Sheet7" sheetId="7" r:id="rId20"/>
  </sheets>
  <definedNames>
    <definedName name="_xlnm.Print_Area" localSheetId="7">'Format 1A sectioned post'!$A$1:$J$29</definedName>
    <definedName name="_xlnm.Print_Area" localSheetId="5">'format 2 VARDI'!$A$1:$Q$15</definedName>
    <definedName name="_xlnm.Print_Area" localSheetId="3">'format3 fixpay'!$A$1:$K$12</definedName>
    <definedName name="_xlnm.Print_Area" localSheetId="1">'formet 8 GA01'!$A$1:$P$44</definedName>
    <definedName name="_xlnm.Print_Area" localSheetId="8">'ga 19'!$A$1:$P$43</definedName>
    <definedName name="_xlnm.Print_Area" localSheetId="16">'namankan A self'!$A$1:$M$10</definedName>
    <definedName name="_xlnm.Print_Area" localSheetId="4">SUMMARY!$A$1:$O$51</definedName>
  </definedNames>
  <calcPr calcId="179021"/>
</workbook>
</file>

<file path=xl/calcChain.xml><?xml version="1.0" encoding="utf-8"?>
<calcChain xmlns="http://schemas.openxmlformats.org/spreadsheetml/2006/main">
  <c r="C3" i="3" l="1"/>
  <c r="P32" i="6"/>
  <c r="P33" i="6"/>
  <c r="P34" i="6"/>
  <c r="P35" i="6"/>
  <c r="P36" i="6"/>
  <c r="P37" i="6"/>
  <c r="P38" i="6"/>
  <c r="P39" i="6"/>
  <c r="P40" i="6"/>
  <c r="Q27" i="2"/>
  <c r="F27" i="2"/>
  <c r="B20" i="2"/>
  <c r="B21" i="2"/>
  <c r="B22" i="2"/>
  <c r="H8" i="18"/>
  <c r="G8" i="18"/>
  <c r="K10" i="23"/>
  <c r="C3" i="9"/>
  <c r="D4" i="8"/>
  <c r="K4" i="21"/>
  <c r="M5" i="4"/>
  <c r="D26" i="6"/>
  <c r="B3" i="6"/>
  <c r="O3" i="6"/>
  <c r="B27" i="6"/>
  <c r="O27" i="6"/>
  <c r="B8" i="10"/>
  <c r="D4" i="10"/>
  <c r="H4" i="10"/>
  <c r="C5" i="5"/>
  <c r="Q4" i="19"/>
  <c r="D4" i="3"/>
  <c r="O51" i="17"/>
  <c r="O50" i="17"/>
  <c r="O44" i="17"/>
  <c r="O43" i="17"/>
  <c r="O37" i="17"/>
  <c r="O36" i="17"/>
  <c r="O30" i="17"/>
  <c r="O29" i="17"/>
  <c r="O47" i="17"/>
  <c r="O48" i="17"/>
  <c r="O49" i="17"/>
  <c r="O46" i="17"/>
  <c r="O40" i="17"/>
  <c r="O41" i="17"/>
  <c r="O42" i="17"/>
  <c r="O39" i="17"/>
  <c r="O33" i="17"/>
  <c r="O34" i="17"/>
  <c r="O35" i="17"/>
  <c r="O32" i="17"/>
  <c r="O26" i="17"/>
  <c r="O27" i="17"/>
  <c r="O28" i="17"/>
  <c r="O25" i="17"/>
  <c r="D52" i="15"/>
  <c r="D50" i="15"/>
  <c r="D46" i="15"/>
  <c r="D47" i="15" s="1"/>
  <c r="D44" i="15"/>
  <c r="D26" i="15"/>
  <c r="D27" i="15"/>
  <c r="D28" i="15"/>
  <c r="D25" i="15"/>
  <c r="D19" i="15"/>
  <c r="D20" i="15"/>
  <c r="D21" i="15"/>
  <c r="D18" i="15"/>
  <c r="D14" i="15"/>
  <c r="D13" i="15"/>
  <c r="D12" i="15"/>
  <c r="D11" i="15"/>
  <c r="D7" i="15"/>
  <c r="D6" i="15"/>
  <c r="D5" i="15"/>
  <c r="D4" i="15"/>
  <c r="O5" i="17"/>
  <c r="O20" i="17"/>
  <c r="O21" i="17"/>
  <c r="O22" i="17"/>
  <c r="O19" i="17"/>
  <c r="O16" i="17"/>
  <c r="O17" i="17"/>
  <c r="O18" i="17"/>
  <c r="O15" i="17"/>
  <c r="O14" i="17"/>
  <c r="O13" i="17"/>
  <c r="O12" i="17"/>
  <c r="O11" i="17"/>
  <c r="O10" i="17"/>
  <c r="O9" i="17"/>
  <c r="O8" i="17"/>
  <c r="O7" i="17"/>
  <c r="O6" i="17"/>
  <c r="A1" i="17"/>
  <c r="G36" i="17"/>
  <c r="G38" i="17"/>
  <c r="B2" i="14"/>
  <c r="J26" i="17"/>
  <c r="J25" i="17"/>
  <c r="G31" i="6" l="1"/>
  <c r="E31" i="6"/>
  <c r="P31" i="6" s="1"/>
  <c r="K45" i="17"/>
  <c r="J45" i="17"/>
  <c r="G45" i="17"/>
  <c r="K44" i="17"/>
  <c r="J44" i="17"/>
  <c r="G44" i="17"/>
  <c r="D53" i="15"/>
  <c r="B53" i="15"/>
  <c r="B47" i="15"/>
  <c r="B41" i="15"/>
  <c r="B35" i="15"/>
  <c r="G53" i="15"/>
  <c r="G47" i="15"/>
  <c r="E44" i="15"/>
  <c r="G41" i="15"/>
  <c r="D40" i="15"/>
  <c r="E40" i="15" s="1"/>
  <c r="D38" i="15"/>
  <c r="D41" i="15" s="1"/>
  <c r="D34" i="15"/>
  <c r="E34" i="15" s="1"/>
  <c r="D32" i="15"/>
  <c r="G29" i="15"/>
  <c r="B29" i="15"/>
  <c r="G22" i="15"/>
  <c r="B22" i="15"/>
  <c r="G15" i="15"/>
  <c r="B15" i="15"/>
  <c r="G8" i="15"/>
  <c r="B8" i="15"/>
  <c r="C8" i="9"/>
  <c r="B8" i="9"/>
  <c r="B9" i="22"/>
  <c r="I9" i="21"/>
  <c r="K9" i="21" s="1"/>
  <c r="I8" i="21"/>
  <c r="K8" i="21" s="1"/>
  <c r="B8" i="21"/>
  <c r="I9" i="8"/>
  <c r="K9" i="8" s="1"/>
  <c r="B8" i="8"/>
  <c r="K8" i="8"/>
  <c r="K10" i="8" s="1"/>
  <c r="I8" i="8"/>
  <c r="E4" i="21"/>
  <c r="J31" i="6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Q30" i="2"/>
  <c r="Q29" i="2"/>
  <c r="D3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8" i="10"/>
  <c r="H29" i="10"/>
  <c r="I29" i="10"/>
  <c r="G29" i="10"/>
  <c r="D35" i="15" l="1"/>
  <c r="Q31" i="2"/>
  <c r="E52" i="15"/>
  <c r="E50" i="15"/>
  <c r="E46" i="15"/>
  <c r="E47" i="15" s="1"/>
  <c r="E38" i="15"/>
  <c r="E41" i="15" s="1"/>
  <c r="E32" i="15"/>
  <c r="E35" i="15" s="1"/>
  <c r="K10" i="21"/>
  <c r="I14" i="14"/>
  <c r="H14" i="14"/>
  <c r="G14" i="14"/>
  <c r="F14" i="14"/>
  <c r="E14" i="14"/>
  <c r="D14" i="14"/>
  <c r="C14" i="14"/>
  <c r="B14" i="14"/>
  <c r="J13" i="14"/>
  <c r="J12" i="14"/>
  <c r="J11" i="14"/>
  <c r="J10" i="14"/>
  <c r="J9" i="14"/>
  <c r="J8" i="14"/>
  <c r="J7" i="14"/>
  <c r="J6" i="14"/>
  <c r="E53" i="15" l="1"/>
  <c r="J14" i="14"/>
  <c r="A3" i="10"/>
  <c r="K22" i="17" l="1"/>
  <c r="J22" i="17"/>
  <c r="R8" i="6"/>
  <c r="G9" i="4"/>
  <c r="A48" i="17"/>
  <c r="G4" i="19"/>
  <c r="K4" i="20"/>
  <c r="D4" i="20"/>
  <c r="E5" i="19"/>
  <c r="E4" i="18"/>
  <c r="D2" i="6"/>
  <c r="J4" i="3"/>
  <c r="K4" i="17"/>
  <c r="L5" i="5" s="1"/>
  <c r="A3" i="18"/>
  <c r="K2" i="5"/>
  <c r="E2" i="4"/>
  <c r="M4" i="3"/>
  <c r="C3" i="17"/>
  <c r="H9" i="4"/>
  <c r="G48" i="17" s="1"/>
  <c r="C5" i="4" l="1"/>
  <c r="J19" i="2" l="1"/>
  <c r="I19" i="2"/>
  <c r="J13" i="2"/>
  <c r="J14" i="2"/>
  <c r="J15" i="2"/>
  <c r="J16" i="2"/>
  <c r="J17" i="2"/>
  <c r="J18" i="2"/>
  <c r="J12" i="2"/>
  <c r="J11" i="2"/>
  <c r="I11" i="2"/>
  <c r="I13" i="2"/>
  <c r="I14" i="2"/>
  <c r="I15" i="2"/>
  <c r="I16" i="2"/>
  <c r="I17" i="2"/>
  <c r="I18" i="2"/>
  <c r="I12" i="2"/>
  <c r="F13" i="2"/>
  <c r="F14" i="2"/>
  <c r="F15" i="2"/>
  <c r="F16" i="2"/>
  <c r="F17" i="2"/>
  <c r="F12" i="2"/>
  <c r="F11" i="2"/>
  <c r="B17" i="2"/>
  <c r="B18" i="2"/>
  <c r="B19" i="2"/>
  <c r="B16" i="2"/>
  <c r="B15" i="2"/>
  <c r="B14" i="2"/>
  <c r="B13" i="2"/>
  <c r="B12" i="2"/>
  <c r="B11" i="2"/>
  <c r="Q3" i="2"/>
  <c r="F3" i="2"/>
  <c r="J32" i="3"/>
  <c r="K16" i="17" s="1"/>
  <c r="D7" i="2"/>
  <c r="E7" i="2"/>
  <c r="F7" i="2"/>
  <c r="G7" i="2"/>
  <c r="H7" i="2"/>
  <c r="I7" i="2"/>
  <c r="J7" i="2"/>
  <c r="K7" i="2"/>
  <c r="L7" i="2"/>
  <c r="M7" i="2"/>
  <c r="N7" i="2"/>
  <c r="O7" i="2"/>
  <c r="P7" i="2"/>
  <c r="C7" i="2"/>
  <c r="D10" i="19" l="1"/>
  <c r="Q5" i="2"/>
  <c r="D17" i="6"/>
  <c r="E23" i="3"/>
  <c r="N22" i="3"/>
  <c r="M22" i="3"/>
  <c r="L22" i="3"/>
  <c r="K22" i="3"/>
  <c r="J22" i="3"/>
  <c r="I22" i="3"/>
  <c r="H22" i="3"/>
  <c r="G22" i="3"/>
  <c r="F22" i="3"/>
  <c r="E12" i="3"/>
  <c r="M8" i="3"/>
  <c r="K8" i="3"/>
  <c r="L8" i="3" s="1"/>
  <c r="H8" i="3"/>
  <c r="I8" i="3" s="1"/>
  <c r="G8" i="3"/>
  <c r="F8" i="3"/>
  <c r="N9" i="3"/>
  <c r="M9" i="3"/>
  <c r="L9" i="3"/>
  <c r="K9" i="3"/>
  <c r="J9" i="3"/>
  <c r="I9" i="3"/>
  <c r="H9" i="3"/>
  <c r="G9" i="3"/>
  <c r="F9" i="3"/>
  <c r="N10" i="3"/>
  <c r="M10" i="3"/>
  <c r="L10" i="3"/>
  <c r="K10" i="3"/>
  <c r="J10" i="3"/>
  <c r="I10" i="3"/>
  <c r="H10" i="3"/>
  <c r="G10" i="3"/>
  <c r="F10" i="3"/>
  <c r="M21" i="3"/>
  <c r="L21" i="3"/>
  <c r="N21" i="3" s="1"/>
  <c r="K21" i="3"/>
  <c r="I21" i="3"/>
  <c r="H21" i="3"/>
  <c r="G21" i="3"/>
  <c r="F21" i="3"/>
  <c r="J21" i="3" s="1"/>
  <c r="M20" i="3"/>
  <c r="L20" i="3"/>
  <c r="N20" i="3" s="1"/>
  <c r="K20" i="3"/>
  <c r="I20" i="3"/>
  <c r="H20" i="3"/>
  <c r="G20" i="3"/>
  <c r="F20" i="3"/>
  <c r="J20" i="3" s="1"/>
  <c r="M19" i="3"/>
  <c r="L19" i="3"/>
  <c r="N19" i="3" s="1"/>
  <c r="K19" i="3"/>
  <c r="I19" i="3"/>
  <c r="H19" i="3"/>
  <c r="G19" i="3"/>
  <c r="F19" i="3"/>
  <c r="J19" i="3" s="1"/>
  <c r="M18" i="3"/>
  <c r="K18" i="3"/>
  <c r="L18" i="3" s="1"/>
  <c r="H18" i="3"/>
  <c r="I18" i="3" s="1"/>
  <c r="G18" i="3"/>
  <c r="F18" i="3"/>
  <c r="M17" i="3"/>
  <c r="K17" i="3"/>
  <c r="L17" i="3" s="1"/>
  <c r="H17" i="3"/>
  <c r="I17" i="3" s="1"/>
  <c r="G17" i="3"/>
  <c r="F17" i="3"/>
  <c r="M16" i="3"/>
  <c r="K16" i="3"/>
  <c r="L16" i="3" s="1"/>
  <c r="N16" i="3" s="1"/>
  <c r="H16" i="3"/>
  <c r="I16" i="3" s="1"/>
  <c r="G16" i="3"/>
  <c r="F16" i="3"/>
  <c r="M15" i="3"/>
  <c r="K15" i="3"/>
  <c r="L15" i="3" s="1"/>
  <c r="H15" i="3"/>
  <c r="I15" i="3" s="1"/>
  <c r="G15" i="3"/>
  <c r="F15" i="3"/>
  <c r="M14" i="3"/>
  <c r="K14" i="3"/>
  <c r="L14" i="3" s="1"/>
  <c r="H14" i="3"/>
  <c r="I14" i="3" s="1"/>
  <c r="G14" i="3"/>
  <c r="F14" i="3"/>
  <c r="M13" i="3"/>
  <c r="K13" i="3"/>
  <c r="L13" i="3" s="1"/>
  <c r="H13" i="3"/>
  <c r="I13" i="3" s="1"/>
  <c r="G13" i="3"/>
  <c r="F13" i="3"/>
  <c r="M11" i="3"/>
  <c r="K11" i="3"/>
  <c r="L11" i="3" s="1"/>
  <c r="N11" i="3" s="1"/>
  <c r="H11" i="3"/>
  <c r="I11" i="3" s="1"/>
  <c r="G11" i="3"/>
  <c r="F11" i="3"/>
  <c r="R7" i="6"/>
  <c r="S7" i="6" s="1"/>
  <c r="H21" i="5"/>
  <c r="F21" i="5"/>
  <c r="C21" i="5"/>
  <c r="J11" i="5"/>
  <c r="L11" i="5" s="1"/>
  <c r="J13" i="5"/>
  <c r="L13" i="5" s="1"/>
  <c r="J15" i="5"/>
  <c r="L15" i="5" s="1"/>
  <c r="J17" i="5"/>
  <c r="L17" i="5" s="1"/>
  <c r="J19" i="5"/>
  <c r="L19" i="5" s="1"/>
  <c r="L9" i="5"/>
  <c r="I11" i="5"/>
  <c r="I13" i="5"/>
  <c r="M13" i="5" s="1"/>
  <c r="I19" i="5"/>
  <c r="M19" i="5" s="1"/>
  <c r="I9" i="5"/>
  <c r="I15" i="5"/>
  <c r="M15" i="5" s="1"/>
  <c r="I17" i="5"/>
  <c r="M17" i="5" s="1"/>
  <c r="D9" i="22"/>
  <c r="C9" i="22"/>
  <c r="A4" i="18"/>
  <c r="A5" i="19" s="1"/>
  <c r="A4" i="20" s="1"/>
  <c r="K38" i="17"/>
  <c r="K37" i="17"/>
  <c r="K26" i="17"/>
  <c r="K25" i="17"/>
  <c r="K24" i="17"/>
  <c r="J24" i="17"/>
  <c r="P7" i="6"/>
  <c r="G34" i="17" s="1"/>
  <c r="N32" i="3"/>
  <c r="J16" i="17" s="1"/>
  <c r="Q6" i="2"/>
  <c r="E26" i="15"/>
  <c r="E27" i="15"/>
  <c r="E28" i="15"/>
  <c r="E19" i="15"/>
  <c r="E20" i="15"/>
  <c r="E21" i="15"/>
  <c r="E12" i="15"/>
  <c r="E13" i="15"/>
  <c r="E14" i="15"/>
  <c r="E5" i="15"/>
  <c r="E6" i="15"/>
  <c r="E7" i="15"/>
  <c r="E4" i="15" l="1"/>
  <c r="E8" i="15" s="1"/>
  <c r="D8" i="15"/>
  <c r="E11" i="15"/>
  <c r="E15" i="15" s="1"/>
  <c r="D15" i="15"/>
  <c r="E18" i="15"/>
  <c r="E22" i="15" s="1"/>
  <c r="D22" i="15"/>
  <c r="E25" i="15"/>
  <c r="E29" i="15" s="1"/>
  <c r="D29" i="15"/>
  <c r="N18" i="3"/>
  <c r="J16" i="3"/>
  <c r="N14" i="3"/>
  <c r="J8" i="3"/>
  <c r="N13" i="5"/>
  <c r="M11" i="5"/>
  <c r="K30" i="17"/>
  <c r="N17" i="5"/>
  <c r="C17" i="6"/>
  <c r="K12" i="3"/>
  <c r="M12" i="3"/>
  <c r="J18" i="3"/>
  <c r="N17" i="3"/>
  <c r="J17" i="3"/>
  <c r="N15" i="3"/>
  <c r="J15" i="3"/>
  <c r="J14" i="3"/>
  <c r="I12" i="3"/>
  <c r="L12" i="3"/>
  <c r="N8" i="3"/>
  <c r="N12" i="3" s="1"/>
  <c r="H12" i="3"/>
  <c r="F12" i="3"/>
  <c r="E24" i="3"/>
  <c r="I21" i="5"/>
  <c r="N15" i="5"/>
  <c r="J30" i="17"/>
  <c r="J34" i="17"/>
  <c r="J13" i="3"/>
  <c r="N13" i="3"/>
  <c r="A4" i="8"/>
  <c r="A2" i="22" s="1"/>
  <c r="A4" i="9" s="1"/>
  <c r="A4" i="21"/>
  <c r="M23" i="3"/>
  <c r="J11" i="3"/>
  <c r="N19" i="5"/>
  <c r="N11" i="5"/>
  <c r="N9" i="5"/>
  <c r="M9" i="5"/>
  <c r="J29" i="10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J12" i="3" l="1"/>
  <c r="F9" i="22"/>
  <c r="K34" i="17"/>
  <c r="I9" i="4"/>
  <c r="P41" i="6"/>
  <c r="F19" i="4"/>
  <c r="N10" i="4"/>
  <c r="G10" i="4"/>
  <c r="I10" i="4" s="1"/>
  <c r="M10" i="4" s="1"/>
  <c r="G11" i="4"/>
  <c r="I11" i="4" s="1"/>
  <c r="M11" i="4" s="1"/>
  <c r="G13" i="4"/>
  <c r="J38" i="17" s="1"/>
  <c r="G14" i="4"/>
  <c r="G16" i="4"/>
  <c r="I16" i="4" s="1"/>
  <c r="M16" i="4" s="1"/>
  <c r="G17" i="4"/>
  <c r="G18" i="4"/>
  <c r="I18" i="4" s="1"/>
  <c r="M18" i="4" s="1"/>
  <c r="N11" i="4"/>
  <c r="N12" i="4"/>
  <c r="L10" i="4"/>
  <c r="L11" i="4"/>
  <c r="L12" i="4"/>
  <c r="L13" i="4"/>
  <c r="L14" i="4"/>
  <c r="L15" i="4"/>
  <c r="L16" i="4"/>
  <c r="L17" i="4"/>
  <c r="L18" i="4"/>
  <c r="K13" i="4"/>
  <c r="N13" i="4" s="1"/>
  <c r="K14" i="4"/>
  <c r="N14" i="4" s="1"/>
  <c r="N15" i="4"/>
  <c r="K16" i="4"/>
  <c r="N16" i="4" s="1"/>
  <c r="K17" i="4"/>
  <c r="N17" i="4" s="1"/>
  <c r="K18" i="4"/>
  <c r="N18" i="4" s="1"/>
  <c r="D21" i="5"/>
  <c r="E21" i="5"/>
  <c r="K21" i="5"/>
  <c r="I14" i="4"/>
  <c r="M14" i="4" s="1"/>
  <c r="I15" i="4"/>
  <c r="M15" i="4" s="1"/>
  <c r="I17" i="4"/>
  <c r="M17" i="4" s="1"/>
  <c r="D19" i="4"/>
  <c r="C19" i="4"/>
  <c r="A2" i="6"/>
  <c r="A26" i="6" s="1"/>
  <c r="C2" i="23"/>
  <c r="K23" i="3"/>
  <c r="I13" i="4" l="1"/>
  <c r="M13" i="4" s="1"/>
  <c r="L21" i="5"/>
  <c r="M24" i="3"/>
  <c r="L23" i="3"/>
  <c r="L24" i="3" s="1"/>
  <c r="G21" i="5"/>
  <c r="N21" i="5"/>
  <c r="J21" i="5"/>
  <c r="H23" i="3"/>
  <c r="H24" i="3" s="1"/>
  <c r="K24" i="3"/>
  <c r="M21" i="5" l="1"/>
  <c r="Q7" i="2"/>
  <c r="N23" i="3"/>
  <c r="E17" i="6"/>
  <c r="F17" i="6"/>
  <c r="G17" i="6"/>
  <c r="H17" i="6"/>
  <c r="I17" i="6"/>
  <c r="J17" i="6"/>
  <c r="K17" i="6"/>
  <c r="L17" i="6"/>
  <c r="M17" i="6"/>
  <c r="N17" i="6"/>
  <c r="O17" i="6"/>
  <c r="P8" i="6"/>
  <c r="P9" i="6"/>
  <c r="P10" i="6"/>
  <c r="P11" i="6"/>
  <c r="P12" i="6"/>
  <c r="P13" i="6"/>
  <c r="P14" i="6"/>
  <c r="P15" i="6"/>
  <c r="P16" i="6"/>
  <c r="G37" i="17" l="1"/>
  <c r="E19" i="4"/>
  <c r="G12" i="4"/>
  <c r="J7" i="17"/>
  <c r="H19" i="4"/>
  <c r="I23" i="3"/>
  <c r="F23" i="3"/>
  <c r="K6" i="17"/>
  <c r="P17" i="6"/>
  <c r="J37" i="17" l="1"/>
  <c r="I12" i="4"/>
  <c r="G19" i="4"/>
  <c r="F24" i="3"/>
  <c r="I24" i="3"/>
  <c r="J23" i="3"/>
  <c r="M12" i="4" l="1"/>
  <c r="I19" i="4"/>
  <c r="J6" i="17"/>
  <c r="J8" i="17" s="1"/>
  <c r="J12" i="17" s="1"/>
  <c r="N24" i="3"/>
  <c r="N28" i="3" s="1"/>
  <c r="J24" i="3"/>
  <c r="K7" i="17"/>
  <c r="K8" i="17" s="1"/>
  <c r="J25" i="3" l="1"/>
  <c r="J28" i="3"/>
  <c r="K9" i="17"/>
  <c r="K12" i="17"/>
  <c r="N25" i="3"/>
  <c r="N26" i="3"/>
  <c r="J10" i="17"/>
  <c r="J9" i="17"/>
  <c r="J27" i="3"/>
  <c r="N27" i="3"/>
  <c r="J11" i="17"/>
  <c r="K11" i="17"/>
  <c r="J20" i="17" l="1"/>
  <c r="J21" i="17" s="1"/>
  <c r="J36" i="3"/>
  <c r="K9" i="4" s="1"/>
  <c r="K19" i="4" s="1"/>
  <c r="K20" i="17"/>
  <c r="K21" i="17" s="1"/>
  <c r="N36" i="3"/>
  <c r="J48" i="17" s="1"/>
  <c r="K48" i="17" s="1"/>
  <c r="I9" i="22" l="1"/>
  <c r="K9" i="22" s="1"/>
  <c r="J9" i="4"/>
  <c r="L9" i="4" l="1"/>
  <c r="L19" i="4" s="1"/>
  <c r="N9" i="4"/>
  <c r="N19" i="4" s="1"/>
  <c r="M9" i="4"/>
  <c r="M19" i="4" s="1"/>
  <c r="G9" i="22"/>
  <c r="J19" i="4"/>
</calcChain>
</file>

<file path=xl/sharedStrings.xml><?xml version="1.0" encoding="utf-8"?>
<sst xmlns="http://schemas.openxmlformats.org/spreadsheetml/2006/main" count="888" uniqueCount="454">
  <si>
    <t xml:space="preserve">pSd fyLV </t>
  </si>
  <si>
    <t>¼fuEu Øe esa gh ctV izi= i=koyh esa iathc) djds gh ykos½</t>
  </si>
  <si>
    <t>A</t>
  </si>
  <si>
    <t>vkWfQl vkbZ - Mh- &amp;</t>
  </si>
  <si>
    <t>B</t>
  </si>
  <si>
    <t>ctV en &amp;</t>
  </si>
  <si>
    <t>C</t>
  </si>
  <si>
    <t>D</t>
  </si>
  <si>
    <t>fo/kku lHkk {kS= &amp;</t>
  </si>
  <si>
    <t>E</t>
  </si>
  <si>
    <t>iapk;r lfefr dk uke &amp;</t>
  </si>
  <si>
    <t>Ø-la-</t>
  </si>
  <si>
    <t>layXudksa dk fooj.k</t>
  </si>
  <si>
    <t>Lohd`r@dk;Zjr inksa dk enokj ,oa 1-04-04 ls iwoZ ,oa ckn esa fu;qDr dkfeZdk dh la[;kRed lwpuk</t>
  </si>
  <si>
    <r>
      <t xml:space="preserve">Lohd`r in </t>
    </r>
    <r>
      <rPr>
        <sz val="14"/>
        <rFont val="Times New Roman"/>
        <family val="1"/>
      </rPr>
      <t>by I.F.M.S.</t>
    </r>
  </si>
  <si>
    <r>
      <t xml:space="preserve">Lohd`r ctV </t>
    </r>
    <r>
      <rPr>
        <sz val="14"/>
        <rFont val="Times New Roman"/>
        <family val="1"/>
      </rPr>
      <t>by I.F.M.S.</t>
    </r>
  </si>
  <si>
    <t xml:space="preserve">O;; fooj.k </t>
  </si>
  <si>
    <t>th-,-&amp;3 e; pkyku QksVks dkWih</t>
  </si>
  <si>
    <t>osru@ cdk;k ;k=k@ fpfdRlk ctV dh ekax e; dkfeZdksa dh lwph</t>
  </si>
  <si>
    <t>ctV izi=ksa dk lsV dz-la- 1 ls</t>
  </si>
  <si>
    <t>ctV ds iwjs lsV dh ,d izfr dk;kZy; izfr ds :i esa lqjf{kr iathc) dj yh xbZ gSA</t>
  </si>
  <si>
    <t>ctV izLrqr djus okys ds gLrk{kj</t>
  </si>
  <si>
    <t>ctV tkapdrkZ ds gLrk{kj e; fnukad                         g-la- iz- e; MhMhvks dksM lhy</t>
  </si>
  <si>
    <t>inuke</t>
  </si>
  <si>
    <t>iz/kkukpk;Z</t>
  </si>
  <si>
    <t>iz/kkuk/;kid</t>
  </si>
  <si>
    <t>O;k[;krk</t>
  </si>
  <si>
    <t>o-v/;kid</t>
  </si>
  <si>
    <t>v/;kid</t>
  </si>
  <si>
    <r>
      <t xml:space="preserve">iq-v-     </t>
    </r>
    <r>
      <rPr>
        <sz val="14"/>
        <color theme="1"/>
        <rFont val="Calibri"/>
        <family val="2"/>
        <scheme val="minor"/>
      </rPr>
      <t>I  II  III</t>
    </r>
  </si>
  <si>
    <r>
      <t xml:space="preserve">iz-'kk- lgk-      </t>
    </r>
    <r>
      <rPr>
        <sz val="14"/>
        <color theme="1"/>
        <rFont val="Calibri"/>
        <family val="2"/>
        <scheme val="minor"/>
      </rPr>
      <t>I  II   III</t>
    </r>
  </si>
  <si>
    <t>lgk- iz'kk- vf/kdkjh</t>
  </si>
  <si>
    <t>o- lgk;d</t>
  </si>
  <si>
    <t>d- lgk;d</t>
  </si>
  <si>
    <t>teknkj</t>
  </si>
  <si>
    <t>iz-'kk- lsod</t>
  </si>
  <si>
    <t>p-Js-deZpkjh</t>
  </si>
  <si>
    <t>dqy ;ksx</t>
  </si>
  <si>
    <t>Lohd`r  in</t>
  </si>
  <si>
    <t>dk;Zjr in</t>
  </si>
  <si>
    <t>fjDr in</t>
  </si>
  <si>
    <t>izi=&amp;1</t>
  </si>
  <si>
    <r>
      <t xml:space="preserve">ek/;fed f'k{kk foHkkx esa dk;Zjr deZpkfj;ksa dk fooj.k </t>
    </r>
    <r>
      <rPr>
        <sz val="16"/>
        <color theme="1"/>
        <rFont val="Calibri"/>
        <family val="2"/>
        <scheme val="minor"/>
      </rPr>
      <t xml:space="preserve">IFMS </t>
    </r>
    <r>
      <rPr>
        <sz val="16"/>
        <color theme="1"/>
        <rFont val="Kruti Dev 010"/>
      </rPr>
      <t>ds inks ls feyku dj vyx&amp; vyx enokj rS;kj djsA</t>
    </r>
  </si>
  <si>
    <t>dz-la-</t>
  </si>
  <si>
    <t>uke deZpkjh</t>
  </si>
  <si>
    <t>in</t>
  </si>
  <si>
    <t>GPF/ Pran no.</t>
  </si>
  <si>
    <t>tUe frfFk</t>
  </si>
  <si>
    <t>osru ysoy</t>
  </si>
  <si>
    <t>Employee I.D.</t>
  </si>
  <si>
    <t>izFke fu;qfDr frfFk</t>
  </si>
  <si>
    <t>uke dkfeZd</t>
  </si>
  <si>
    <t>in uke</t>
  </si>
  <si>
    <t>is&amp;eSfVªDl ysoy</t>
  </si>
  <si>
    <t>¼12 ekg dh jkf'k½ dkWye 5 dk 12 xq.kk</t>
  </si>
  <si>
    <t>o`f) tks bl vof/k esa gksxh</t>
  </si>
  <si>
    <t>frfFk o`f)</t>
  </si>
  <si>
    <t>jde o`f) dkWye 8 dk 8 xq.kk</t>
  </si>
  <si>
    <t>fo-fo-</t>
  </si>
  <si>
    <t>izi= &amp;8 ¼th-,- 1½</t>
  </si>
  <si>
    <t>fuf'pr O;;ksa ds fy;s foLr`r fooj.k vFkkFkZ vf/kdkfj;ksa o deZpkfj;ksa ds osru vuqeku o"kZ ¼vizsy ls ekpZ rd ½</t>
  </si>
  <si>
    <t>fo|ky; dk uke</t>
  </si>
  <si>
    <t>;ksx jktif=r</t>
  </si>
  <si>
    <t>;ksx vjktif=r</t>
  </si>
  <si>
    <t>egk;ksx</t>
  </si>
  <si>
    <t>edku fdjk;k HkRrk 8 izfr'kr</t>
  </si>
  <si>
    <t>lefiZr vodk'k 15 fnu</t>
  </si>
  <si>
    <t>jksdMiky HkRrj 75 izfr ekg</t>
  </si>
  <si>
    <t>fodykax HkRrk 600 izfr ekg</t>
  </si>
  <si>
    <t>fLFkjhdj.k@ ,lhih@ osru ,fj;j</t>
  </si>
  <si>
    <t>LFkkbZ ikfjJfed ij fu;qDr dkfeZdksa dh jkf'k</t>
  </si>
  <si>
    <t>ekuns;¼lsokfuo`fr ckn lafonk ij yxs dkfeZdksa ds fy;s½</t>
  </si>
  <si>
    <t>;ksx laosru en</t>
  </si>
  <si>
    <t>Lohd`r in uke</t>
  </si>
  <si>
    <t>Lohd`r</t>
  </si>
  <si>
    <t>dk;Zjr</t>
  </si>
  <si>
    <t>fjDr</t>
  </si>
  <si>
    <t>ys[kk 'kh"kZd</t>
  </si>
  <si>
    <t>okLrfod O;; ds vkadMs</t>
  </si>
  <si>
    <t>2017&amp;18</t>
  </si>
  <si>
    <t>dkWye 7 o 8 dk ;ksx</t>
  </si>
  <si>
    <t>la'kksf/kr vuqeku</t>
  </si>
  <si>
    <t>2018&amp;19</t>
  </si>
  <si>
    <t xml:space="preserve">vk; O;;d vuqeku </t>
  </si>
  <si>
    <t>2019&amp;20</t>
  </si>
  <si>
    <t>fofHkUu dkWyeksa ds chp o`f)¼$½ ;k deh ¼&amp;½</t>
  </si>
  <si>
    <t>6 o 10 esa</t>
  </si>
  <si>
    <t>9 o 10 esa</t>
  </si>
  <si>
    <t>10 o 11 esa</t>
  </si>
  <si>
    <t>01&amp;laosru</t>
  </si>
  <si>
    <t>03&amp;;k=k O;;</t>
  </si>
  <si>
    <t>04&amp;fpfdRlk O;;</t>
  </si>
  <si>
    <t>05&amp;dk;kZy; O;;</t>
  </si>
  <si>
    <t>09&amp;fdjk;k</t>
  </si>
  <si>
    <t>28&amp;vU; izHkkj</t>
  </si>
  <si>
    <t>31&amp;iqLrdky;</t>
  </si>
  <si>
    <t>33&amp;iz;ksx'kkyk</t>
  </si>
  <si>
    <t>37&amp;onhZ</t>
  </si>
  <si>
    <t>57&amp;,lih,y</t>
  </si>
  <si>
    <t>izi=&amp;9¼th-,- 2½</t>
  </si>
  <si>
    <t>O;; ds foLr`r ctV vuqeku e; laosru foLr`r 'kh"kZ lfgr</t>
  </si>
  <si>
    <r>
      <t xml:space="preserve">izekf.kr fd;k tkrk gS fd mDr O;; ds vkadMksa dk feyku </t>
    </r>
    <r>
      <rPr>
        <sz val="14"/>
        <color theme="1"/>
        <rFont val="Calibri"/>
        <family val="2"/>
        <scheme val="minor"/>
      </rPr>
      <t xml:space="preserve">IFMS </t>
    </r>
    <r>
      <rPr>
        <sz val="14"/>
        <color theme="1"/>
        <rFont val="Kruti Dev 010"/>
      </rPr>
      <t>vkadMksa ls dj lgh vafdr fd;s x;s gSA</t>
    </r>
  </si>
  <si>
    <t>izi=&amp;10¼th-,- 3½</t>
  </si>
  <si>
    <t>vk; O;;d vuqeku o"kZ ¼pkyq o"kZ½</t>
  </si>
  <si>
    <t>mi en</t>
  </si>
  <si>
    <t>jkT; fuf/k@ dsUnzh; lgk;rk</t>
  </si>
  <si>
    <t>vkoafVr jkf'k</t>
  </si>
  <si>
    <t>vizsy</t>
  </si>
  <si>
    <t>ebZ</t>
  </si>
  <si>
    <t>twu</t>
  </si>
  <si>
    <t>tqykbZ</t>
  </si>
  <si>
    <t>vxLr</t>
  </si>
  <si>
    <t>flrEcj</t>
  </si>
  <si>
    <t>vDVwcj</t>
  </si>
  <si>
    <t>uoEcj</t>
  </si>
  <si>
    <t>fnlEcj</t>
  </si>
  <si>
    <t>tuojh</t>
  </si>
  <si>
    <t>Qjojh</t>
  </si>
  <si>
    <t>ekpZ</t>
  </si>
  <si>
    <t>37&amp;onhZ;k</t>
  </si>
  <si>
    <t>21 vuqj{k.k ,oa ejEer</t>
  </si>
  <si>
    <t>vU;</t>
  </si>
  <si>
    <t>jkT; fuf/k</t>
  </si>
  <si>
    <t>dsUnzh; lgk;rk</t>
  </si>
  <si>
    <r>
      <t>izekf.kr fd;k tkrk gS fd mDr O;; ds vkadMksa dk feyku</t>
    </r>
    <r>
      <rPr>
        <sz val="14"/>
        <color theme="1"/>
        <rFont val="Calibri"/>
        <family val="2"/>
        <scheme val="minor"/>
      </rPr>
      <t xml:space="preserve"> IFMS &amp; PAYMANAGER </t>
    </r>
    <r>
      <rPr>
        <sz val="14"/>
        <color theme="1"/>
        <rFont val="Kruti Dev 010"/>
      </rPr>
      <t>ij miyC/k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Kruti Dev 010"/>
      </rPr>
      <t>vkadMksa ls dj lgh vafdr fd;s x;s gSA</t>
    </r>
  </si>
  <si>
    <t>O;; fooj.k ¼enokj i`Fkd&amp; i~Fkd izLrqr djss½</t>
  </si>
  <si>
    <t>ctV en</t>
  </si>
  <si>
    <t xml:space="preserve">o"kZ </t>
  </si>
  <si>
    <t xml:space="preserve">ctV en                                                                                    </t>
  </si>
  <si>
    <t>vkWfQl vkbZ-Mh-</t>
  </si>
  <si>
    <t xml:space="preserve">dk;kZy; dk uke                                                                                     </t>
  </si>
  <si>
    <t xml:space="preserve">vkWfQl vkbZ Mh%&amp; </t>
  </si>
  <si>
    <t xml:space="preserve">laLFkk iz/kku dk uke e; eksckbZy ua-%&amp;                                                                 </t>
  </si>
  <si>
    <t>enokj</t>
  </si>
  <si>
    <t xml:space="preserve"> jkT; fuf/k@ dsUnzh; lgk;rk</t>
  </si>
  <si>
    <t>fo"k;</t>
  </si>
  <si>
    <t>fjDr gksus dh fnukad</t>
  </si>
  <si>
    <t>fjDr dk dkj.k</t>
  </si>
  <si>
    <t>ctV dzekad</t>
  </si>
  <si>
    <t>dkfeZd dk uke</t>
  </si>
  <si>
    <t>iq:"k @ efgyk</t>
  </si>
  <si>
    <t>,d ekg dh jkf'k</t>
  </si>
  <si>
    <t>fu;qfDr frfFk</t>
  </si>
  <si>
    <t>ofnZ;ksa ij O;; ¼ctV enokj i`Fkd&amp;i`Fkd½</t>
  </si>
  <si>
    <r>
      <t>;g izi= enokj ;Fkk¼</t>
    </r>
    <r>
      <rPr>
        <sz val="14"/>
        <color theme="1"/>
        <rFont val="Calibri"/>
        <family val="2"/>
        <scheme val="minor"/>
      </rPr>
      <t>PLAN, NON PLAN,RMSA, 789</t>
    </r>
    <r>
      <rPr>
        <sz val="14"/>
        <color theme="1"/>
        <rFont val="Kruti Dev 010"/>
      </rPr>
      <t>½ lELr enksa dk vyx&amp;vyx izLrqr djuk gS</t>
    </r>
  </si>
  <si>
    <t>izi= 03</t>
  </si>
  <si>
    <t>th-,- 1 ¼izi= 8½ esa 'kkfey fLFkj osru ij dk;Zjr ikfjJfed dkfeZdksa dk fooj.k</t>
  </si>
  <si>
    <t>izi= 04</t>
  </si>
  <si>
    <t>izi= 02</t>
  </si>
  <si>
    <t>en dk uke uksu Iyku@ Iyku ftlls ekuns; dk pqdkjk fd;k x;k</t>
  </si>
  <si>
    <t>lafonk fo|kFkhZ fe= dk uke</t>
  </si>
  <si>
    <t>inuke ftlds fo:) dk;Zjr</t>
  </si>
  <si>
    <t>fo|ky; esa izFke dk;Zxzg.k frfFk</t>
  </si>
  <si>
    <t>orZeku l= dh dk;Zxzg.k frfFk</t>
  </si>
  <si>
    <t>deZpkjh dk uke</t>
  </si>
  <si>
    <t>vuqi;ksftr mikftZr dh la[;k</t>
  </si>
  <si>
    <t>jkf'k</t>
  </si>
  <si>
    <t>izi= 05</t>
  </si>
  <si>
    <t>lsokfuo`r dkfeZdksa ds vuqi;ksftr mikftZr vodk'k dk udnhdj.k jkf'k gsrq izLrko</t>
  </si>
  <si>
    <t>en 'kh"kZd 2071&amp;isa'ku rFk lsokfuo`fr fgr ykHk 01&amp; flfoy, 115&amp; NqV~Vh udnhdj.k fgr ykHk</t>
  </si>
  <si>
    <t>lssokfuo`fr frfFk</t>
  </si>
  <si>
    <t>vkWfQl vkbZMh</t>
  </si>
  <si>
    <t>;k=k HkRrk</t>
  </si>
  <si>
    <t>fpfdRlk O;;</t>
  </si>
  <si>
    <t>izkIr dqy vkoaVu</t>
  </si>
  <si>
    <t>foRrh; o"kZ esa gksus okyk dqy O;; ;ks dkWye ¼5$6½</t>
  </si>
  <si>
    <t xml:space="preserve">izi=&amp;6 </t>
  </si>
  <si>
    <t>cdk;k nkoksa dk izi=</t>
  </si>
  <si>
    <t>izi= 8 ,</t>
  </si>
  <si>
    <t xml:space="preserve">ys[kk en                                 </t>
  </si>
  <si>
    <t>01 laosru dk x.kuk @ ekax izi=¼ctV enokj i`Fkd½</t>
  </si>
  <si>
    <t>mDr izi= ds dkWye la[;k 7 dk ;ksx izi=&amp;8 ¼th-,-&amp;1½ ds dkWye la[;k 12 ls feyku gksuk vko';d gS</t>
  </si>
  <si>
    <t xml:space="preserve">ys[kksa dk 'kh"kZ nh?kZ 'kh"kZ@ mi nh?kZ 'kh"kZ @ y?kq 'kh"kZ </t>
  </si>
  <si>
    <t>vk;kstuk fHkUu @ vk;kstuk@ dsUnz izofrZr ;kstuk</t>
  </si>
  <si>
    <t>is eSfVªDl</t>
  </si>
  <si>
    <t>orZeku Lohd`r inks dh la-</t>
  </si>
  <si>
    <t>fu;fer dk;Zjr deZpkjh</t>
  </si>
  <si>
    <t>1 tuojh 04 ls iwoZ fu;qDr</t>
  </si>
  <si>
    <t>01 tuojh 04 Ik'pkr fu;qDr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</si>
  <si>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</si>
  <si>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</si>
  <si>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</si>
  <si>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</si>
  <si>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</si>
  <si>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</si>
  <si>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</si>
  <si>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</si>
  <si>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</si>
  <si>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</si>
  <si>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</si>
  <si>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</si>
  <si>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ladk;</t>
  </si>
  <si>
    <t>izi=&amp; v</t>
  </si>
  <si>
    <t>d{kkokj fo|kfFkZ;ksa dh la[;k</t>
  </si>
  <si>
    <t>dyk</t>
  </si>
  <si>
    <t>foKku</t>
  </si>
  <si>
    <t>okf.kT;</t>
  </si>
  <si>
    <t>d`f"k</t>
  </si>
  <si>
    <t>izi=&amp; c</t>
  </si>
  <si>
    <t>d{kk</t>
  </si>
  <si>
    <t>Nk= la-</t>
  </si>
  <si>
    <t>nj izfrekg</t>
  </si>
  <si>
    <t>xr o"kZ dh cdk;k</t>
  </si>
  <si>
    <t xml:space="preserve"> ;ksx</t>
  </si>
  <si>
    <t>6 ls 8 Nk=</t>
  </si>
  <si>
    <t>6 ls 8 Nk=k</t>
  </si>
  <si>
    <t>9 ls 10 Nk=</t>
  </si>
  <si>
    <t>9 ls 10 Nk=k</t>
  </si>
  <si>
    <t>izi= 07</t>
  </si>
  <si>
    <t>vU; fiNMh tkfr iwoZ eSfVªd Nk=o`fr;ksa dk fooj.k</t>
  </si>
  <si>
    <t>11 ls 12 Nk=</t>
  </si>
  <si>
    <t>fo'ks"k fiNMh tkfr iwoZ eSfVªd Nk=o`fr;ksa dk fooj.k</t>
  </si>
  <si>
    <t>eq[; 'kh"kZd 0202 f'k{kk [ksy dyk o laLd`fr 102 ek/;fed f'k{kk ¼1½ f'k{kk fQls o vU; fQls</t>
  </si>
  <si>
    <t xml:space="preserve">dk;kZy; dk uke                                                           </t>
  </si>
  <si>
    <t>SANCHORE</t>
  </si>
  <si>
    <t>2202-02-109-27-01</t>
  </si>
  <si>
    <t>2202&amp;02&amp;109&amp;27&amp;01</t>
  </si>
  <si>
    <t>¼n½ fjDr inksa dk fooj.k ¼ctV enokj½</t>
  </si>
  <si>
    <t>Nil</t>
  </si>
  <si>
    <t>L-16</t>
  </si>
  <si>
    <t>*'kk-f'k{kd</t>
  </si>
  <si>
    <t>L-12</t>
  </si>
  <si>
    <t>o-v-</t>
  </si>
  <si>
    <r>
      <t xml:space="preserve">'kk-f'k-     </t>
    </r>
    <r>
      <rPr>
        <sz val="14"/>
        <color theme="1"/>
        <rFont val="Calibri"/>
        <family val="2"/>
        <scheme val="minor"/>
      </rPr>
      <t xml:space="preserve">  III</t>
    </r>
  </si>
  <si>
    <t>&amp;</t>
  </si>
  <si>
    <t>yEcs le; ls fjDr</t>
  </si>
  <si>
    <t>ekg twu 2018</t>
  </si>
  <si>
    <t>STATE FUND</t>
  </si>
  <si>
    <t>-</t>
  </si>
  <si>
    <t>prqFk Js- d-</t>
  </si>
  <si>
    <t>p-Js-d-</t>
  </si>
  <si>
    <t xml:space="preserve">mDr en esa osru vkgfjr djus okys deZpkfj;ksa dk fooj.k </t>
  </si>
  <si>
    <t>fofr; o"kZ 2019&amp;20 ¼vizsy 2019 ls ekpZ 2020 rd½ ds vifjorZuh; O;;</t>
  </si>
  <si>
    <t>2020&amp;21</t>
  </si>
  <si>
    <t>ukekadu lwpuk d{kkokj ,oa fo"k;okj ¼Lo;a ds fo|ky; dk½ 2019&amp;20</t>
  </si>
  <si>
    <t>2020&amp;21 ds fy, ¼10 ekg½</t>
  </si>
  <si>
    <t>izFke fu;qfDr frFkh</t>
  </si>
  <si>
    <t>NCPF/Handicapped/fixed</t>
  </si>
  <si>
    <t>/kqykbZ HkRrk 150 izfr ekg</t>
  </si>
  <si>
    <t>CPF</t>
  </si>
  <si>
    <t>SUMMARY</t>
  </si>
  <si>
    <t>;ksx&amp; ,&amp; osru</t>
  </si>
  <si>
    <t>;ksx &amp;ch&amp; HkRrs</t>
  </si>
  <si>
    <r>
      <t xml:space="preserve">dqy ;ksx ¼osru o HkRrs dk ;ksx½ </t>
    </r>
    <r>
      <rPr>
        <b/>
        <sz val="10"/>
        <color theme="1"/>
        <rFont val="Times New Roman"/>
        <family val="1"/>
      </rPr>
      <t>G.A.-1</t>
    </r>
  </si>
  <si>
    <t>;k=k&amp; O;;</t>
  </si>
  <si>
    <t>;ksx</t>
  </si>
  <si>
    <t xml:space="preserve">;ksx&amp; </t>
  </si>
  <si>
    <t>dk;kZy; O;;</t>
  </si>
  <si>
    <t>iqLrdky; O;;</t>
  </si>
  <si>
    <t>iz;ksx'kkyk O;;</t>
  </si>
  <si>
    <t>ofnZ;ksa ij O;;</t>
  </si>
  <si>
    <t>foHkkxksa dh fof'k"B lsokvksa ij O;;</t>
  </si>
  <si>
    <r>
      <t xml:space="preserve"> ;ksx </t>
    </r>
    <r>
      <rPr>
        <b/>
        <sz val="10"/>
        <color theme="1"/>
        <rFont val="Times New Roman"/>
        <family val="1"/>
      </rPr>
      <t>G.A.-2</t>
    </r>
  </si>
  <si>
    <r>
      <t xml:space="preserve"> ;ksx </t>
    </r>
    <r>
      <rPr>
        <b/>
        <sz val="10"/>
        <color theme="1"/>
        <rFont val="Times New Roman"/>
        <family val="1"/>
      </rPr>
      <t>G.A.-4</t>
    </r>
  </si>
  <si>
    <t>en</t>
  </si>
  <si>
    <t>laosru</t>
  </si>
  <si>
    <t>;k=k O;;</t>
  </si>
  <si>
    <t>foHkkxksa dh fof'k"V ij O;;</t>
  </si>
  <si>
    <t>en dk fooj.k</t>
  </si>
  <si>
    <t>izi=&amp;03</t>
  </si>
  <si>
    <t>th-,- 1 ¼izi= 8½ esa 'kkfey fLFkj osru ij dk;Zjr ikfjJfed dkfeZdksa dk fooj.k ¼ctV enokj i`Fkd&amp;i~Fkd½</t>
  </si>
  <si>
    <t>fu;r ifjJfed nj ¼ekfld½</t>
  </si>
  <si>
    <t>fn-os-J`-</t>
  </si>
  <si>
    <t>r`-os-J`</t>
  </si>
  <si>
    <t>iz-'kk-l</t>
  </si>
  <si>
    <t>iz'kk-ls-</t>
  </si>
  <si>
    <t>d-lgk-</t>
  </si>
  <si>
    <t>p-Js- d-</t>
  </si>
  <si>
    <t>izi= &amp;02</t>
  </si>
  <si>
    <t xml:space="preserve">Lohd`r in </t>
  </si>
  <si>
    <t>iz;ksx'kkyk lgk;d</t>
  </si>
  <si>
    <t>ctV vkaoVu</t>
  </si>
  <si>
    <t>iq:"k</t>
  </si>
  <si>
    <t>efgyk</t>
  </si>
  <si>
    <t>iz;ksx'kkyk lsod</t>
  </si>
  <si>
    <t>prqFkZ Js- deZpkjh</t>
  </si>
  <si>
    <t>cpr ;k vf/kDr;</t>
  </si>
  <si>
    <t>iz-'kk-lsod</t>
  </si>
  <si>
    <t xml:space="preserve">onhZ gsrq vko';d jkf'k o"kZ </t>
  </si>
  <si>
    <r>
      <t>jkT; fuf/k@dsUnzh; lgk;rk ¼</t>
    </r>
    <r>
      <rPr>
        <b/>
        <sz val="12"/>
        <color theme="1"/>
        <rFont val="Times New Roman"/>
        <family val="1"/>
      </rPr>
      <t>SF/CA</t>
    </r>
    <r>
      <rPr>
        <b/>
        <sz val="14"/>
        <color theme="1"/>
        <rFont val="Kruti Dev 010"/>
      </rPr>
      <t>½</t>
    </r>
  </si>
  <si>
    <t>f'k{kk fQl vkSj vU; Qhlsa</t>
  </si>
  <si>
    <t>0202-01-102-01-00</t>
  </si>
  <si>
    <t>0202-01-102-02-00</t>
  </si>
  <si>
    <t>ikB~; iqLrdksa dh izkfIr;k</t>
  </si>
  <si>
    <t>0202-01-102-03-01</t>
  </si>
  <si>
    <t>fofo/k</t>
  </si>
  <si>
    <t>vf/kd Hkqxrku dh olwfy;k</t>
  </si>
  <si>
    <t>0202-01-102-50-00</t>
  </si>
  <si>
    <t>d`f"k Hkwfe ls vk;</t>
  </si>
  <si>
    <t>¼v½ fu;fer @ dk;Z&amp;izHkkfjr Lohd`r inks dk fooj.k ¼cTkV okj½</t>
  </si>
  <si>
    <t>Office ID</t>
  </si>
  <si>
    <t>izi=&amp;2</t>
  </si>
  <si>
    <t>OFFICE ID</t>
  </si>
  <si>
    <t>NAME OF SCHOOL</t>
  </si>
  <si>
    <t>okLrfod O;; ds vkdaMS</t>
  </si>
  <si>
    <t>+</t>
  </si>
  <si>
    <t xml:space="preserve"> 'kk-f'k- kkk</t>
  </si>
  <si>
    <t>L-10</t>
  </si>
  <si>
    <t>vkWfQl vkbZMh&amp;</t>
  </si>
  <si>
    <t>28.11.1969</t>
  </si>
  <si>
    <t>01.02.1969</t>
  </si>
  <si>
    <t>04.08.1969</t>
  </si>
  <si>
    <t>06.02.1965</t>
  </si>
  <si>
    <t>06.03.1964</t>
  </si>
  <si>
    <t>RJJL 1997 210 12851</t>
  </si>
  <si>
    <t>RJJL 198921010264</t>
  </si>
  <si>
    <t>RJJL 198821010783</t>
  </si>
  <si>
    <t>RJJL 199421010066</t>
  </si>
  <si>
    <t>RJJL 199021012100</t>
  </si>
  <si>
    <t>RJJL 199721012525</t>
  </si>
  <si>
    <t xml:space="preserve">fo|ky; dk uke     </t>
  </si>
  <si>
    <t>RJBP198507000240</t>
  </si>
  <si>
    <t>2202-02-109-27-01 SF</t>
  </si>
  <si>
    <t xml:space="preserve">eq[; 'kh"kZd     </t>
  </si>
  <si>
    <t>kk-f'k-AAA</t>
  </si>
  <si>
    <t>LFkkukarj.k</t>
  </si>
  <si>
    <t>2014&amp;15</t>
  </si>
  <si>
    <t>uke%&amp; euksgj yky</t>
  </si>
  <si>
    <t>in%&amp; o-v-</t>
  </si>
  <si>
    <t>L-11</t>
  </si>
  <si>
    <t>gka</t>
  </si>
  <si>
    <t>30.12.1985</t>
  </si>
  <si>
    <t>nil</t>
  </si>
  <si>
    <t>GUPS BRAHMNO KI DHANI</t>
  </si>
  <si>
    <t>GUPS PRAJAPATI NAGAR</t>
  </si>
  <si>
    <t>GUPS  BANNA KI DHANI</t>
  </si>
  <si>
    <t>GUPS RAJESHWARPURA</t>
  </si>
  <si>
    <t>GPS ITWAI NADI</t>
  </si>
  <si>
    <t>GPS LAL NAGAR</t>
  </si>
  <si>
    <t>GPS JAMBHESHWARPURA</t>
  </si>
  <si>
    <t>GPS PITHANIYON KI DHANI</t>
  </si>
  <si>
    <t>TOTAL</t>
  </si>
  <si>
    <t>la'kksf/kr vuqeku 2020&amp;21</t>
  </si>
  <si>
    <t>vk; O;; vuqeku 2021&amp;22</t>
  </si>
  <si>
    <t>egaxkbZ HkRrk 17 izfr'kr</t>
  </si>
  <si>
    <t xml:space="preserve">2019&amp;20 esa </t>
  </si>
  <si>
    <t>ewy osru ekg tqykbZ 2020</t>
  </si>
  <si>
    <t>ekg tqykbZ 20 dk eqy osru</t>
  </si>
  <si>
    <t>01-07-21 dks ns; osru o`f)</t>
  </si>
  <si>
    <t>2021&amp;22 ds fy;s jde ¼dkWye 6 vkSj 9 dk ;ksx½</t>
  </si>
  <si>
    <t>ekg ekpZ 20 iSM vizsy 20 dks osru</t>
  </si>
  <si>
    <r>
      <t>osru ekpZ 20 ls tqu 20 rd dk okLrfod vkgfjr osru ¼11</t>
    </r>
    <r>
      <rPr>
        <sz val="10"/>
        <color theme="1"/>
        <rFont val="Calibri"/>
        <family val="2"/>
        <scheme val="minor"/>
      </rPr>
      <t>x</t>
    </r>
    <r>
      <rPr>
        <sz val="10"/>
        <color theme="1"/>
        <rFont val="Kruti Dev 010"/>
      </rPr>
      <t xml:space="preserve"> 4½</t>
    </r>
  </si>
  <si>
    <t>ekg 07@20 ls 02@21 rd dk osru ¼8 ekg dk osru½ dkWye 5 dk 8 xq.kk</t>
  </si>
  <si>
    <t>pkyq o"kZ ds fy;s la'kksf/kr vuqeku o"kZ 2020&amp;21¼12$13½</t>
  </si>
  <si>
    <t>vkoafVr ctV o"kZ 2020-21</t>
  </si>
  <si>
    <t>vxLr 2019 ls ekpZ 2020</t>
  </si>
  <si>
    <t>vizsy 2020 ls tqykbZ 2020</t>
  </si>
  <si>
    <t>2021&amp;22</t>
  </si>
  <si>
    <t>o"kZ 2020&amp;21 gsrq dqy jkf'k</t>
  </si>
  <si>
    <t>o"kZ 21&amp;22 gsrq dqy jkf'k</t>
  </si>
  <si>
    <t>lafonk ¼fo|kFkhZ fe= ;kstukUrxZr o"kZ 2020&amp;21 ds O;; dh lwpuk &amp;ctV enokj i`Fkd&amp;i~Fkd½</t>
  </si>
  <si>
    <t>okLrfod O;; o"kZ 2020&amp;21 ¼1 vizsy 20 ls pqdkjk ekuns;½</t>
  </si>
  <si>
    <t>lafonk ¼fo|kFkhZ fe= ;kstukUrxZr o"kZ 2020&amp;21 ds O;; dh lwpuk½</t>
  </si>
  <si>
    <t>onhZ gsrq vko';d jkf'k o"kZ 2020&amp;2021</t>
  </si>
  <si>
    <t>onhZ gsrq vko';d jkf'k o"kz 2021&amp;22</t>
  </si>
  <si>
    <t>o"kZ 20&amp;21gsrq dqy jkf'k</t>
  </si>
  <si>
    <t>vk; O;;d vuqeku 2021&amp;22 v</t>
  </si>
  <si>
    <t>vk; O;;d vuqeku 2020&amp;21 c</t>
  </si>
  <si>
    <t>foRrh; o"kZ 2020&amp;21 esa 01 laosru esa vkoafVr jkf'k</t>
  </si>
  <si>
    <t>07@20 rd dk okLrfod O;;</t>
  </si>
  <si>
    <t>8 @20 ls 3 @21 rd gksus okyk vuqekfur O;;</t>
  </si>
  <si>
    <t>o"kZ 2020&amp;21 vfrfjDr ds fy;s vko';drk ;ksx dkWye ¼4&amp;7½</t>
  </si>
  <si>
    <t>01-01-2020 dks cdk;k dh fLFkfr</t>
  </si>
  <si>
    <t>30-06-2020 dks cdk;k dh fLFkfr</t>
  </si>
  <si>
    <t>ukekadu lwpuk d{kkokj ,oa fo"k;okj ¼ihbZbZvksa ds vf/kuLFk fo|ky;ksa dk½ 2020&amp;21</t>
  </si>
  <si>
    <t>2021&amp;22 ds fy, ¼10 ekg½</t>
  </si>
  <si>
    <t>2019-2020 (01-04-19 to 31-03-20) =12 Month</t>
  </si>
  <si>
    <t>2020-2021 (01-04-20 to 31-07-20) =04 Month</t>
  </si>
  <si>
    <t>egaxkkbz HkRrk ,fj;j 5 izfr'kr¼7@19 ls 2@20½</t>
  </si>
  <si>
    <t xml:space="preserve">cksul dk;Zjr vjktif=r dkfeZdksa ds fy;s ¼nj 6774 ysoy ,y&amp;12 rd½ </t>
  </si>
  <si>
    <t xml:space="preserve"> vk; ds vkadMs</t>
  </si>
  <si>
    <t>laosru ekax</t>
  </si>
  <si>
    <t xml:space="preserve">08@19 ls 3@20 </t>
  </si>
  <si>
    <t xml:space="preserve">4@20 ls 07@20 </t>
  </si>
  <si>
    <t>laosru esa vkoafVr jk'kh</t>
  </si>
  <si>
    <t>f'k{kk Qhl o vU; Qhlsa</t>
  </si>
  <si>
    <t>fofo/k¼vU; lHkh en 'kkfey djsa½</t>
  </si>
  <si>
    <t>07@20 rd</t>
  </si>
  <si>
    <t xml:space="preserve">08@20 ls 3@21 </t>
  </si>
  <si>
    <t>dqy O;;</t>
  </si>
  <si>
    <t>ukekadu</t>
  </si>
  <si>
    <t>Arts</t>
  </si>
  <si>
    <t>Sci.</t>
  </si>
  <si>
    <t>Com.</t>
  </si>
  <si>
    <t>AG</t>
  </si>
  <si>
    <t>Scholarship</t>
  </si>
  <si>
    <t>SC</t>
  </si>
  <si>
    <t>6-8</t>
  </si>
  <si>
    <t>9-10</t>
  </si>
  <si>
    <t>11-12</t>
  </si>
  <si>
    <t>G</t>
  </si>
  <si>
    <t>4@2020 ls 07@20</t>
  </si>
  <si>
    <t>ST</t>
  </si>
  <si>
    <t>OBC</t>
  </si>
  <si>
    <t>SBC</t>
  </si>
  <si>
    <t>cksul dk;Zjr vjktif=r dkfeZdksa ds fy;s ¼nj 6774 ysoy ,y&amp;12 rd½ ¼fu;r osru ij dk;Zjr ds vfrfjDr½</t>
  </si>
  <si>
    <t>Details</t>
  </si>
  <si>
    <t>NCPF</t>
  </si>
  <si>
    <t>HANDICAPPED</t>
  </si>
  <si>
    <t>Fixed Gaz.</t>
  </si>
  <si>
    <t>Fixed  NONGaz.</t>
  </si>
  <si>
    <t>fnukad 31-03-20 dks fjDr inksa dh la-¼6&amp;7$8½</t>
  </si>
  <si>
    <t>PRINCIPAL</t>
  </si>
  <si>
    <t>HEADMASTER</t>
  </si>
  <si>
    <t>LECTURER</t>
  </si>
  <si>
    <t>COACH</t>
  </si>
  <si>
    <t>PET-I</t>
  </si>
  <si>
    <t>LIBRARIN-I</t>
  </si>
  <si>
    <t>SENIOR TEACHER</t>
  </si>
  <si>
    <t>PET-II</t>
  </si>
  <si>
    <t>TEACHER-III</t>
  </si>
  <si>
    <t>PET-III</t>
  </si>
  <si>
    <t>LIBRARIN-II</t>
  </si>
  <si>
    <t>LIBRARIN-III</t>
  </si>
  <si>
    <t>PARBODHAK</t>
  </si>
  <si>
    <t>A.A.O</t>
  </si>
  <si>
    <t>SR.ASTT.</t>
  </si>
  <si>
    <t>JU.ASTT.</t>
  </si>
  <si>
    <t>LAB.ASTT.-II</t>
  </si>
  <si>
    <t>LAB.ASTT.-III</t>
  </si>
  <si>
    <t>JAMADAR</t>
  </si>
  <si>
    <t>LAB.BOY</t>
  </si>
  <si>
    <t>PEON</t>
  </si>
  <si>
    <t>L-14</t>
  </si>
  <si>
    <t>L-08</t>
  </si>
  <si>
    <t>L-05</t>
  </si>
  <si>
    <t>L-02</t>
  </si>
  <si>
    <t>L-01</t>
  </si>
  <si>
    <r>
      <t xml:space="preserve">ih-bZ-bZ-vks ds vf/ku izk-f'k- foHkkx esa dk;Zjr deZpkfj;ksa dk fooj.k </t>
    </r>
    <r>
      <rPr>
        <sz val="16"/>
        <color theme="1"/>
        <rFont val="Calibri"/>
        <family val="2"/>
        <scheme val="minor"/>
      </rPr>
      <t xml:space="preserve">SHALADARPAN </t>
    </r>
    <r>
      <rPr>
        <sz val="16"/>
        <color theme="1"/>
        <rFont val="Kruti Dev 010"/>
      </rPr>
      <t>ds inks ls feyku dj vyx&amp; vyx enokj rS;kj djsa ,oa 'kkyk niZ.k izfr layXu djsaA</t>
    </r>
  </si>
  <si>
    <t>o-v/;k-@iz-v-izk-f'k-</t>
  </si>
  <si>
    <t>izcks/kd</t>
  </si>
  <si>
    <t xml:space="preserve"> 'kk-f'k-AAA</t>
  </si>
  <si>
    <t xml:space="preserve">izi=&amp;2 </t>
  </si>
  <si>
    <t xml:space="preserve">lsokfuo`fr frfFk dks ewy osru </t>
  </si>
  <si>
    <t>eagxkbZ Hkrk 17 izfr'kr</t>
  </si>
  <si>
    <t>xtjkt flag</t>
  </si>
  <si>
    <t>jketh jke iqjksfgr</t>
  </si>
  <si>
    <t>vuqlwfpr tkfr iwoZ eSfVªd Nk=o`fr;ksa dk fooj.k ¼d{kk 9 o 10 ds fy;s ,deqLr vuq-&amp;750½</t>
  </si>
  <si>
    <t>vuqlwfpr tu tkfr iwoZ eSfVªd Nk=o`fr;ksa dk fooj.k ¼d{kk 9 o 10 ds fy;s ,deqLr vuq-&amp;750½</t>
  </si>
  <si>
    <t>2020&amp;21 ds fy,  ¼10 ekg½</t>
  </si>
  <si>
    <t>vU; fiNMh tkfr mrj eSfVªd Nk=o`fr;ksa dk fooj.k</t>
  </si>
  <si>
    <t>fo'ks"k fiNMh tkfr mrj eSfVªd Nk=o`fr;ksa dk fooj.k</t>
  </si>
  <si>
    <t xml:space="preserve">vuqlwfpr tkfr mrj eSfVªd Nk=o`fr;ksa dk fooj.k </t>
  </si>
  <si>
    <t>11 ls 12 Nk=k</t>
  </si>
  <si>
    <t>2021&amp;22 ds fy,¼10 ekg½</t>
  </si>
  <si>
    <t>2020&amp;21 ds fy,¼10 ekg½</t>
  </si>
  <si>
    <t xml:space="preserve">vuqlwfpr tu tkfr mrj eSfVªd Nk=o`fr;ksa dk fooj.k </t>
  </si>
  <si>
    <t>cpr@ ekax o"kZ 2020&amp;21</t>
  </si>
  <si>
    <t>vuqi;ksxh lkekuksa ds fuLrkj.k ls izkfIr;ka</t>
  </si>
  <si>
    <t>laLFkk iz/kku dk uke o eksckbZy uacj</t>
  </si>
  <si>
    <t>ukekadu ;kssx</t>
  </si>
  <si>
    <t xml:space="preserve">Jh </t>
  </si>
  <si>
    <t>eksckbZy ua-&amp;</t>
  </si>
  <si>
    <t xml:space="preserve">dk;kZy; iz/kkukpk;Z  jktdh; mPp ek/;fed fo|ky;] fcNkokMh ¼tkyksj½ Mh-Mh-vks- dksM-&amp;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</si>
</sst>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dd/mm/yy;@"/>
    <numFmt numFmtId="166" formatCode="dd\.mm\.yyyy;@"/>
  </numFmts>
  <fonts count="69" x14ac:knownFonts="1">
    <font>
      <sz val="11"/>
      <color theme="1"/>
      <name val="Calibri"/>
      <family val="2"/>
      <scheme val="minor"/>
    </font>
    <font>
      <b/>
      <sz val="18"/>
      <name val="DevLys 010"/>
    </font>
    <font>
      <sz val="14"/>
      <name val="DevLys 010"/>
    </font>
    <font>
      <sz val="18"/>
      <name val="DevLys 010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Kruti Dev 010"/>
    </font>
    <font>
      <sz val="16"/>
      <name val="Times New Roman"/>
      <family val="1"/>
    </font>
    <font>
      <sz val="16"/>
      <name val="Kruti Dev 010"/>
    </font>
    <font>
      <sz val="12"/>
      <name val="Kruti Dev 010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theme="1"/>
      <name val="Kruti Dev 010"/>
    </font>
    <font>
      <sz val="12"/>
      <color theme="1"/>
      <name val="Calibri"/>
      <family val="2"/>
      <scheme val="minor"/>
    </font>
    <font>
      <sz val="12"/>
      <color theme="1"/>
      <name val="Kruti Dev 010"/>
    </font>
    <font>
      <sz val="14"/>
      <color theme="1"/>
      <name val="Calibri"/>
      <family val="2"/>
      <scheme val="minor"/>
    </font>
    <font>
      <sz val="14"/>
      <color theme="1"/>
      <name val="Kruti Dev 010"/>
    </font>
    <font>
      <sz val="16"/>
      <color theme="1"/>
      <name val="Calibri"/>
      <family val="2"/>
      <scheme val="minor"/>
    </font>
    <font>
      <sz val="16"/>
      <color theme="1"/>
      <name val="Kruti Dev 010"/>
    </font>
    <font>
      <u/>
      <sz val="11"/>
      <color theme="10"/>
      <name val="Calibri"/>
      <family val="2"/>
    </font>
    <font>
      <sz val="18"/>
      <color theme="1"/>
      <name val="Kruti Dev 010"/>
    </font>
    <font>
      <sz val="20"/>
      <color theme="1"/>
      <name val="Kruti Dev 010"/>
    </font>
    <font>
      <sz val="22"/>
      <color theme="1"/>
      <name val="Kruti Dev 010"/>
    </font>
    <font>
      <sz val="10"/>
      <color theme="1"/>
      <name val="Kruti Dev 010"/>
    </font>
    <font>
      <sz val="10"/>
      <color theme="1"/>
      <name val="Calibri"/>
      <family val="2"/>
      <scheme val="minor"/>
    </font>
    <font>
      <sz val="10"/>
      <name val="Kruti Dev 010"/>
    </font>
    <font>
      <sz val="14"/>
      <name val="Kruti Dev 010"/>
    </font>
    <font>
      <sz val="24"/>
      <color theme="1"/>
      <name val="Kruti Dev 010"/>
    </font>
    <font>
      <sz val="11"/>
      <color theme="1"/>
      <name val="Calibri"/>
      <family val="2"/>
      <scheme val="minor"/>
    </font>
    <font>
      <b/>
      <sz val="14"/>
      <color theme="1"/>
      <name val="Kruti Dev 010"/>
    </font>
    <font>
      <b/>
      <sz val="16"/>
      <color theme="1"/>
      <name val="Kruti Dev 010"/>
    </font>
    <font>
      <b/>
      <sz val="12"/>
      <color theme="1"/>
      <name val="Kruti Dev 010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22"/>
      <color theme="1"/>
      <name val="Times New Roman"/>
      <family val="1"/>
    </font>
    <font>
      <b/>
      <sz val="14"/>
      <name val="Kruti Dev 010"/>
    </font>
    <font>
      <b/>
      <sz val="18"/>
      <color theme="1"/>
      <name val="Kruti Dev 010"/>
    </font>
    <font>
      <b/>
      <sz val="11"/>
      <color theme="1"/>
      <name val="Kruti Dev 010"/>
    </font>
    <font>
      <sz val="9.5"/>
      <name val="Arial"/>
      <family val="2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color theme="1"/>
      <name val="Kruti Dev 010"/>
    </font>
    <font>
      <sz val="14"/>
      <color theme="1"/>
      <name val="Times New Roman"/>
      <family val="1"/>
    </font>
    <font>
      <b/>
      <u/>
      <sz val="14"/>
      <color theme="1"/>
      <name val="Kruti Dev 010"/>
    </font>
    <font>
      <sz val="14"/>
      <color rgb="FFFF0000"/>
      <name val="Kruti Dev 010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Kruti Dev 010"/>
    </font>
    <font>
      <b/>
      <sz val="10"/>
      <color theme="1"/>
      <name val="Times New Roman"/>
      <family val="1"/>
    </font>
    <font>
      <b/>
      <sz val="15"/>
      <color theme="1"/>
      <name val="Times New Roman"/>
      <family val="1"/>
    </font>
    <font>
      <b/>
      <u/>
      <sz val="18"/>
      <color theme="1"/>
      <name val="Kruti Dev 010"/>
    </font>
    <font>
      <u/>
      <sz val="18"/>
      <color theme="1"/>
      <name val="Kruti Dev 010"/>
    </font>
    <font>
      <b/>
      <sz val="15"/>
      <color theme="1"/>
      <name val="Kruti Dev 010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9.5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6"/>
      <color rgb="FFFF0000"/>
      <name val="DevLys 010"/>
    </font>
    <font>
      <b/>
      <sz val="14"/>
      <color theme="1"/>
      <name val="Cambria"/>
      <family val="1"/>
      <scheme val="major"/>
    </font>
    <font>
      <b/>
      <sz val="16"/>
      <color theme="1"/>
      <name val="DevLys 010"/>
    </font>
    <font>
      <sz val="11"/>
      <name val="Kruti Dev 010"/>
    </font>
    <font>
      <b/>
      <sz val="12"/>
      <color rgb="FFFF0000"/>
      <name val="DevLys 010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0" fontId="15" fillId="0" borderId="30" applyBorder="0">
      <alignment horizontal="center" vertical="center" wrapText="1"/>
    </xf>
  </cellStyleXfs>
  <cellXfs count="515">
    <xf numFmtId="0" fontId="0" fillId="0" borderId="0" xfId="0"/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5" fillId="0" borderId="1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0" borderId="0" xfId="0" applyFont="1"/>
    <xf numFmtId="0" fontId="26" fillId="0" borderId="0" xfId="0" applyFont="1"/>
    <xf numFmtId="0" fontId="0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Border="1"/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1" fontId="34" fillId="0" borderId="1" xfId="0" applyNumberFormat="1" applyFont="1" applyBorder="1" applyAlignment="1">
      <alignment horizontal="center" wrapText="1"/>
    </xf>
    <xf numFmtId="0" fontId="31" fillId="0" borderId="0" xfId="0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49" fillId="0" borderId="0" xfId="0" applyFont="1" applyAlignment="1">
      <alignment wrapText="1"/>
    </xf>
    <xf numFmtId="0" fontId="49" fillId="0" borderId="0" xfId="0" applyFont="1"/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1" fillId="0" borderId="0" xfId="0" applyFont="1" applyBorder="1" applyAlignment="1">
      <alignment wrapText="1"/>
    </xf>
    <xf numFmtId="0" fontId="32" fillId="0" borderId="0" xfId="0" applyFont="1" applyAlignment="1">
      <alignment wrapText="1"/>
    </xf>
    <xf numFmtId="0" fontId="18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46" fillId="0" borderId="0" xfId="0" applyFont="1" applyAlignment="1">
      <alignment horizontal="center" wrapText="1"/>
    </xf>
    <xf numFmtId="0" fontId="0" fillId="0" borderId="7" xfId="0" applyBorder="1"/>
    <xf numFmtId="0" fontId="18" fillId="0" borderId="8" xfId="0" applyFont="1" applyBorder="1"/>
    <xf numFmtId="0" fontId="18" fillId="0" borderId="13" xfId="0" applyFont="1" applyBorder="1"/>
    <xf numFmtId="0" fontId="39" fillId="0" borderId="0" xfId="0" applyFont="1" applyAlignment="1">
      <alignment horizontal="center"/>
    </xf>
    <xf numFmtId="0" fontId="46" fillId="0" borderId="0" xfId="0" applyFont="1" applyAlignment="1"/>
    <xf numFmtId="0" fontId="39" fillId="0" borderId="0" xfId="0" applyFont="1" applyAlignment="1"/>
    <xf numFmtId="0" fontId="20" fillId="0" borderId="0" xfId="0" applyFont="1" applyAlignment="1"/>
    <xf numFmtId="0" fontId="23" fillId="0" borderId="0" xfId="0" applyFont="1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25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18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28" fillId="2" borderId="1" xfId="0" applyFont="1" applyFill="1" applyBorder="1" applyAlignment="1">
      <alignment wrapText="1"/>
    </xf>
    <xf numFmtId="0" fontId="16" fillId="2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wrapText="1"/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8" fillId="2" borderId="1" xfId="0" applyFont="1" applyFill="1" applyBorder="1" applyAlignment="1" applyProtection="1">
      <alignment wrapText="1"/>
      <protection locked="0"/>
    </xf>
    <xf numFmtId="166" fontId="41" fillId="2" borderId="1" xfId="0" quotePrefix="1" applyNumberFormat="1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33" fillId="0" borderId="2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" xfId="0" quotePrefix="1" applyFont="1" applyFill="1" applyBorder="1" applyAlignment="1" applyProtection="1">
      <alignment wrapText="1"/>
      <protection locked="0"/>
    </xf>
    <xf numFmtId="0" fontId="16" fillId="0" borderId="0" xfId="0" applyFont="1" applyBorder="1" applyAlignment="1">
      <alignment wrapText="1"/>
    </xf>
    <xf numFmtId="0" fontId="57" fillId="0" borderId="18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25" fillId="0" borderId="22" xfId="0" applyFont="1" applyBorder="1" applyAlignment="1">
      <alignment horizontal="center" wrapText="1"/>
    </xf>
    <xf numFmtId="0" fontId="16" fillId="2" borderId="21" xfId="0" applyFont="1" applyFill="1" applyBorder="1" applyAlignment="1" applyProtection="1">
      <alignment horizontal="center" vertical="center" wrapText="1"/>
      <protection locked="0"/>
    </xf>
    <xf numFmtId="0" fontId="16" fillId="2" borderId="21" xfId="0" applyFont="1" applyFill="1" applyBorder="1" applyAlignment="1" applyProtection="1">
      <alignment wrapText="1"/>
      <protection locked="0"/>
    </xf>
    <xf numFmtId="0" fontId="0" fillId="0" borderId="22" xfId="0" applyFont="1" applyBorder="1"/>
    <xf numFmtId="0" fontId="0" fillId="0" borderId="22" xfId="0" applyFont="1" applyBorder="1" applyAlignment="1">
      <alignment horizontal="center" vertical="center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165" fontId="41" fillId="0" borderId="22" xfId="0" applyNumberFormat="1" applyFont="1" applyBorder="1" applyAlignment="1">
      <alignment vertical="center"/>
    </xf>
    <xf numFmtId="0" fontId="28" fillId="0" borderId="22" xfId="0" applyFont="1" applyBorder="1" applyAlignment="1">
      <alignment wrapText="1"/>
    </xf>
    <xf numFmtId="0" fontId="14" fillId="2" borderId="21" xfId="0" applyFont="1" applyFill="1" applyBorder="1" applyAlignment="1" applyProtection="1">
      <alignment wrapText="1"/>
      <protection locked="0"/>
    </xf>
    <xf numFmtId="0" fontId="0" fillId="0" borderId="22" xfId="0" applyBorder="1"/>
    <xf numFmtId="0" fontId="26" fillId="0" borderId="22" xfId="0" applyFont="1" applyBorder="1"/>
    <xf numFmtId="0" fontId="42" fillId="0" borderId="22" xfId="0" applyFont="1" applyBorder="1"/>
    <xf numFmtId="0" fontId="18" fillId="0" borderId="17" xfId="0" applyFont="1" applyBorder="1" applyAlignment="1">
      <alignment wrapText="1"/>
    </xf>
    <xf numFmtId="0" fontId="0" fillId="0" borderId="18" xfId="0" applyBorder="1"/>
    <xf numFmtId="0" fontId="18" fillId="0" borderId="24" xfId="0" applyFont="1" applyBorder="1" applyAlignment="1">
      <alignment wrapText="1"/>
    </xf>
    <xf numFmtId="0" fontId="28" fillId="2" borderId="1" xfId="0" quotePrefix="1" applyFont="1" applyFill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1" fontId="15" fillId="0" borderId="1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31" fillId="0" borderId="5" xfId="0" applyFont="1" applyBorder="1" applyAlignment="1">
      <alignment wrapText="1"/>
    </xf>
    <xf numFmtId="0" fontId="18" fillId="0" borderId="5" xfId="0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63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14" fontId="0" fillId="2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47" fillId="0" borderId="1" xfId="0" applyFont="1" applyBorder="1" applyAlignment="1">
      <alignment wrapText="1"/>
    </xf>
    <xf numFmtId="0" fontId="3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56" fillId="0" borderId="0" xfId="0" applyFont="1" applyBorder="1" applyAlignment="1">
      <alignment horizontal="center" wrapText="1"/>
    </xf>
    <xf numFmtId="0" fontId="39" fillId="0" borderId="12" xfId="0" applyFont="1" applyBorder="1" applyAlignment="1">
      <alignment horizontal="center" wrapText="1"/>
    </xf>
    <xf numFmtId="0" fontId="0" fillId="0" borderId="4" xfId="0" applyBorder="1" applyAlignment="1"/>
    <xf numFmtId="0" fontId="0" fillId="0" borderId="26" xfId="0" applyFill="1" applyBorder="1" applyAlignment="1">
      <alignment horizontal="right"/>
    </xf>
    <xf numFmtId="0" fontId="18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0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1" fontId="34" fillId="0" borderId="0" xfId="0" applyNumberFormat="1" applyFont="1" applyBorder="1" applyAlignment="1">
      <alignment horizontal="center" wrapText="1"/>
    </xf>
    <xf numFmtId="0" fontId="33" fillId="0" borderId="1" xfId="0" applyFont="1" applyBorder="1" applyAlignment="1">
      <alignment vertical="center"/>
    </xf>
    <xf numFmtId="0" fontId="18" fillId="0" borderId="7" xfId="0" applyFont="1" applyBorder="1" applyAlignment="1">
      <alignment wrapText="1"/>
    </xf>
    <xf numFmtId="0" fontId="33" fillId="0" borderId="7" xfId="0" applyFont="1" applyBorder="1" applyAlignment="1">
      <alignment vertical="center"/>
    </xf>
    <xf numFmtId="0" fontId="33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33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1" fontId="0" fillId="0" borderId="1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34" fillId="0" borderId="0" xfId="0" applyNumberFormat="1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wrapText="1"/>
    </xf>
    <xf numFmtId="0" fontId="55" fillId="0" borderId="0" xfId="0" applyFont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 applyProtection="1">
      <protection locked="0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1" fontId="34" fillId="0" borderId="31" xfId="0" applyNumberFormat="1" applyFont="1" applyBorder="1" applyAlignment="1">
      <alignment wrapText="1"/>
    </xf>
    <xf numFmtId="1" fontId="18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34" fillId="0" borderId="13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2" fillId="0" borderId="1" xfId="0" applyFont="1" applyBorder="1" applyAlignment="1">
      <alignment horizontal="center" vertical="top"/>
    </xf>
    <xf numFmtId="0" fontId="35" fillId="0" borderId="7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64" fillId="0" borderId="2" xfId="0" applyFont="1" applyFill="1" applyBorder="1" applyAlignment="1" applyProtection="1">
      <protection locked="0"/>
    </xf>
    <xf numFmtId="0" fontId="64" fillId="0" borderId="3" xfId="0" applyFont="1" applyFill="1" applyBorder="1" applyAlignment="1" applyProtection="1">
      <protection locked="0"/>
    </xf>
    <xf numFmtId="0" fontId="64" fillId="0" borderId="4" xfId="0" applyFont="1" applyFill="1" applyBorder="1" applyAlignment="1" applyProtection="1">
      <protection locked="0"/>
    </xf>
    <xf numFmtId="1" fontId="4" fillId="2" borderId="6" xfId="2" applyNumberFormat="1" applyFont="1" applyFill="1" applyBorder="1" applyAlignment="1" applyProtection="1">
      <alignment horizontal="center" vertical="center" shrinkToFit="1"/>
      <protection locked="0"/>
    </xf>
    <xf numFmtId="0" fontId="3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34" fillId="0" borderId="0" xfId="0" applyFont="1"/>
    <xf numFmtId="0" fontId="28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wrapText="1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4" xfId="0" applyFont="1" applyBorder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4" xfId="0" applyFont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1" xfId="0" applyFont="1" applyBorder="1" applyAlignment="1">
      <alignment horizontal="left"/>
    </xf>
    <xf numFmtId="0" fontId="9" fillId="0" borderId="1" xfId="1" applyFont="1" applyBorder="1" applyAlignment="1" applyProtection="1">
      <alignment horizontal="left" vertical="center" wrapText="1"/>
    </xf>
    <xf numFmtId="49" fontId="26" fillId="0" borderId="7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25" fillId="0" borderId="23" xfId="0" applyFont="1" applyBorder="1" applyAlignment="1">
      <alignment horizontal="right" wrapText="1"/>
    </xf>
    <xf numFmtId="0" fontId="25" fillId="0" borderId="3" xfId="0" applyFont="1" applyBorder="1" applyAlignment="1">
      <alignment horizontal="right" wrapText="1"/>
    </xf>
    <xf numFmtId="0" fontId="25" fillId="0" borderId="4" xfId="0" applyFont="1" applyBorder="1" applyAlignment="1">
      <alignment horizontal="right" wrapText="1"/>
    </xf>
    <xf numFmtId="0" fontId="3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7" fillId="0" borderId="21" xfId="1" applyFont="1" applyBorder="1" applyAlignment="1" applyProtection="1">
      <alignment horizontal="right" wrapText="1"/>
    </xf>
    <xf numFmtId="0" fontId="27" fillId="0" borderId="1" xfId="0" applyFont="1" applyBorder="1" applyAlignment="1">
      <alignment horizontal="right" wrapText="1"/>
    </xf>
    <xf numFmtId="0" fontId="25" fillId="0" borderId="21" xfId="0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0" fontId="33" fillId="0" borderId="23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52" fillId="0" borderId="21" xfId="0" applyFont="1" applyBorder="1" applyAlignment="1">
      <alignment horizontal="right" wrapText="1"/>
    </xf>
    <xf numFmtId="0" fontId="52" fillId="0" borderId="1" xfId="0" applyFont="1" applyBorder="1" applyAlignment="1">
      <alignment horizontal="right" wrapText="1"/>
    </xf>
    <xf numFmtId="0" fontId="36" fillId="0" borderId="0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40" fillId="0" borderId="4" xfId="0" applyFont="1" applyBorder="1" applyAlignment="1">
      <alignment horizontal="center" wrapText="1"/>
    </xf>
    <xf numFmtId="0" fontId="18" fillId="0" borderId="21" xfId="0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31" fillId="0" borderId="2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1" fontId="18" fillId="0" borderId="1" xfId="0" applyNumberFormat="1" applyFont="1" applyBorder="1" applyAlignment="1">
      <alignment horizontal="center" wrapText="1"/>
    </xf>
    <xf numFmtId="1" fontId="34" fillId="0" borderId="0" xfId="0" applyNumberFormat="1" applyFont="1" applyBorder="1" applyAlignment="1">
      <alignment horizontal="center" wrapText="1"/>
    </xf>
    <xf numFmtId="1" fontId="48" fillId="0" borderId="0" xfId="0" applyNumberFormat="1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4" fillId="0" borderId="19" xfId="0" applyFont="1" applyBorder="1" applyAlignment="1">
      <alignment horizontal="center" wrapText="1"/>
    </xf>
    <xf numFmtId="0" fontId="54" fillId="0" borderId="5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21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36" fillId="0" borderId="20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2" borderId="25" xfId="0" applyFont="1" applyFill="1" applyBorder="1" applyAlignment="1" applyProtection="1">
      <alignment horizontal="center" wrapText="1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8" fillId="0" borderId="25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50" fillId="0" borderId="22" xfId="0" applyFont="1" applyBorder="1" applyAlignment="1">
      <alignment horizont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58" fillId="0" borderId="0" xfId="0" applyFont="1" applyAlignment="1">
      <alignment horizontal="center" wrapText="1"/>
    </xf>
    <xf numFmtId="0" fontId="31" fillId="0" borderId="7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left" wrapText="1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51" fillId="0" borderId="5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3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31" fillId="0" borderId="30" xfId="0" applyNumberFormat="1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60" fillId="0" borderId="5" xfId="0" applyNumberFormat="1" applyFont="1" applyBorder="1" applyAlignment="1">
      <alignment horizontal="center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165" fontId="41" fillId="2" borderId="2" xfId="0" applyNumberFormat="1" applyFont="1" applyFill="1" applyBorder="1" applyAlignment="1">
      <alignment horizontal="center" vertical="center"/>
    </xf>
    <xf numFmtId="165" fontId="41" fillId="2" borderId="4" xfId="0" applyNumberFormat="1" applyFont="1" applyFill="1" applyBorder="1" applyAlignment="1">
      <alignment horizontal="center" vertical="center"/>
    </xf>
    <xf numFmtId="166" fontId="62" fillId="2" borderId="2" xfId="0" quotePrefix="1" applyNumberFormat="1" applyFont="1" applyFill="1" applyBorder="1" applyAlignment="1">
      <alignment horizontal="center" vertical="center"/>
    </xf>
    <xf numFmtId="166" fontId="62" fillId="2" borderId="4" xfId="0" applyNumberFormat="1" applyFont="1" applyFill="1" applyBorder="1" applyAlignment="1">
      <alignment horizontal="center" vertical="center"/>
    </xf>
    <xf numFmtId="0" fontId="28" fillId="2" borderId="1" xfId="0" quotePrefix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left" wrapText="1"/>
    </xf>
    <xf numFmtId="0" fontId="28" fillId="2" borderId="3" xfId="0" applyFont="1" applyFill="1" applyBorder="1" applyAlignment="1">
      <alignment horizontal="left" wrapText="1"/>
    </xf>
    <xf numFmtId="0" fontId="28" fillId="2" borderId="4" xfId="0" applyFont="1" applyFill="1" applyBorder="1" applyAlignment="1">
      <alignment horizontal="left" wrapText="1"/>
    </xf>
    <xf numFmtId="166" fontId="62" fillId="2" borderId="4" xfId="0" quotePrefix="1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center" wrapText="1"/>
    </xf>
    <xf numFmtId="14" fontId="28" fillId="2" borderId="1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28" fillId="3" borderId="2" xfId="0" applyFont="1" applyFill="1" applyBorder="1" applyAlignment="1">
      <alignment horizontal="center" wrapText="1"/>
    </xf>
    <xf numFmtId="0" fontId="28" fillId="3" borderId="3" xfId="0" applyFont="1" applyFill="1" applyBorder="1" applyAlignment="1">
      <alignment horizontal="center" wrapText="1"/>
    </xf>
    <xf numFmtId="0" fontId="28" fillId="3" borderId="4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61" fillId="0" borderId="5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61" fillId="2" borderId="5" xfId="0" applyFont="1" applyFill="1" applyBorder="1" applyAlignment="1">
      <alignment horizontal="center" wrapText="1"/>
    </xf>
    <xf numFmtId="0" fontId="23" fillId="0" borderId="27" xfId="0" applyFont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3" fillId="0" borderId="29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59" fillId="0" borderId="32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58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28" fillId="0" borderId="7" xfId="1" applyFont="1" applyBorder="1" applyAlignment="1" applyProtection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" fontId="63" fillId="0" borderId="2" xfId="0" applyNumberFormat="1" applyFont="1" applyBorder="1" applyAlignment="1">
      <alignment horizontal="center" vertical="center" wrapText="1"/>
    </xf>
    <xf numFmtId="1" fontId="63" fillId="0" borderId="4" xfId="0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wrapText="1"/>
    </xf>
    <xf numFmtId="0" fontId="32" fillId="0" borderId="0" xfId="0" applyFont="1" applyAlignment="1">
      <alignment horizontal="left" wrapText="1"/>
    </xf>
    <xf numFmtId="0" fontId="36" fillId="0" borderId="0" xfId="0" applyFont="1" applyAlignment="1">
      <alignment horizontal="center" wrapText="1"/>
    </xf>
    <xf numFmtId="1" fontId="63" fillId="0" borderId="1" xfId="0" applyNumberFormat="1" applyFont="1" applyBorder="1" applyAlignment="1">
      <alignment horizontal="center" vertical="center" wrapText="1"/>
    </xf>
    <xf numFmtId="1" fontId="65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38" fillId="0" borderId="1" xfId="1" applyFont="1" applyBorder="1" applyAlignment="1" applyProtection="1">
      <alignment horizontal="center" wrapText="1"/>
    </xf>
    <xf numFmtId="0" fontId="38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/>
    </xf>
    <xf numFmtId="0" fontId="66" fillId="0" borderId="30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 wrapText="1"/>
    </xf>
    <xf numFmtId="0" fontId="44" fillId="0" borderId="2" xfId="0" applyFont="1" applyBorder="1" applyAlignment="1">
      <alignment horizontal="center" wrapText="1"/>
    </xf>
    <xf numFmtId="0" fontId="44" fillId="0" borderId="3" xfId="0" applyFont="1" applyBorder="1" applyAlignment="1">
      <alignment horizontal="center" wrapText="1"/>
    </xf>
    <xf numFmtId="0" fontId="44" fillId="0" borderId="4" xfId="0" applyFont="1" applyBorder="1" applyAlignment="1">
      <alignment horizontal="center" wrapText="1"/>
    </xf>
    <xf numFmtId="0" fontId="45" fillId="0" borderId="2" xfId="0" applyFont="1" applyBorder="1" applyAlignment="1">
      <alignment horizontal="center" wrapText="1"/>
    </xf>
    <xf numFmtId="0" fontId="45" fillId="0" borderId="3" xfId="0" applyFont="1" applyBorder="1" applyAlignment="1">
      <alignment horizontal="center" wrapText="1"/>
    </xf>
    <xf numFmtId="0" fontId="45" fillId="0" borderId="4" xfId="0" applyFont="1" applyBorder="1" applyAlignment="1">
      <alignment horizontal="center" wrapText="1"/>
    </xf>
    <xf numFmtId="0" fontId="67" fillId="2" borderId="1" xfId="0" applyFont="1" applyFill="1" applyBorder="1" applyAlignment="1">
      <alignment horizontal="center" wrapText="1"/>
    </xf>
    <xf numFmtId="1" fontId="68" fillId="0" borderId="0" xfId="0" applyNumberFormat="1" applyFont="1" applyFill="1" applyAlignment="1" applyProtection="1">
      <alignment horizontal="center"/>
      <protection locked="0"/>
    </xf>
    <xf numFmtId="1" fontId="31" fillId="0" borderId="0" xfId="0" applyNumberFormat="1" applyFont="1" applyBorder="1" applyAlignment="1">
      <alignment horizontal="center" wrapText="1"/>
    </xf>
    <xf numFmtId="166" fontId="41" fillId="2" borderId="2" xfId="0" quotePrefix="1" applyNumberFormat="1" applyFon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</cellXfs>
  <cellStyles count="4">
    <cellStyle name="Comma 5" xfId="2" xr:uid="{00000000-0005-0000-0000-000000000000}"/>
    <cellStyle name="Hyperlink" xfId="1" builtinId="8"/>
    <cellStyle name="Normal" xfId="0" builtinId="0"/>
    <cellStyle name="Style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ru@%20cdk;k%20;k=k@%20fpfdRlk%20ctV%20dh%20ekax%20e;%20dkfeZdksa%20dh%20lwp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07@18%20rd%20dk%20okLrfod%20O;;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cpr@%20ekax%20o%22kZ%202018&amp;19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LFkjhdj.k@%20,lhih@%20osru%20,fj;j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LFkjhdj.k@%20,lhih@%20osru%20,fj;j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view="pageLayout" workbookViewId="0">
      <selection sqref="A1:E1"/>
    </sheetView>
  </sheetViews>
  <sheetFormatPr defaultRowHeight="15" x14ac:dyDescent="0.25"/>
  <cols>
    <col min="1" max="1" width="4.7109375" customWidth="1"/>
    <col min="2" max="2" width="33.5703125" customWidth="1"/>
    <col min="3" max="3" width="46.140625" customWidth="1"/>
    <col min="4" max="4" width="1.5703125" customWidth="1"/>
    <col min="5" max="5" width="5.5703125" customWidth="1"/>
  </cols>
  <sheetData>
    <row r="1" spans="1:5" ht="15.75" x14ac:dyDescent="0.25">
      <c r="A1" s="503" t="s">
        <v>453</v>
      </c>
      <c r="B1" s="503"/>
      <c r="C1" s="503"/>
      <c r="D1" s="503"/>
      <c r="E1" s="503"/>
    </row>
    <row r="2" spans="1:5" ht="23.25" x14ac:dyDescent="0.35">
      <c r="A2" s="252" t="s">
        <v>0</v>
      </c>
      <c r="B2" s="252"/>
      <c r="C2" s="252"/>
      <c r="D2" s="252"/>
      <c r="E2" s="252"/>
    </row>
    <row r="3" spans="1:5" ht="18.75" x14ac:dyDescent="0.3">
      <c r="A3" s="253" t="s">
        <v>1</v>
      </c>
      <c r="B3" s="253"/>
      <c r="C3" s="253"/>
      <c r="D3" s="253"/>
      <c r="E3" s="253"/>
    </row>
    <row r="4" spans="1:5" ht="23.25" x14ac:dyDescent="0.35">
      <c r="A4" s="1"/>
      <c r="B4" s="1"/>
      <c r="C4" s="1"/>
      <c r="D4" s="2"/>
      <c r="E4" s="74">
        <v>1</v>
      </c>
    </row>
    <row r="5" spans="1:5" ht="23.25" x14ac:dyDescent="0.35">
      <c r="A5" s="3" t="s">
        <v>2</v>
      </c>
      <c r="B5" s="4" t="s">
        <v>3</v>
      </c>
      <c r="C5" s="234">
        <v>27</v>
      </c>
      <c r="D5" s="222"/>
      <c r="E5" s="223"/>
    </row>
    <row r="6" spans="1:5" ht="23.25" x14ac:dyDescent="0.35">
      <c r="A6" s="3" t="s">
        <v>4</v>
      </c>
      <c r="B6" s="4" t="s">
        <v>5</v>
      </c>
      <c r="C6" s="221" t="s">
        <v>312</v>
      </c>
      <c r="D6" s="222"/>
      <c r="E6" s="223"/>
    </row>
    <row r="7" spans="1:5" ht="20.25" x14ac:dyDescent="0.3">
      <c r="A7" s="3" t="s">
        <v>6</v>
      </c>
      <c r="B7" s="240" t="s">
        <v>449</v>
      </c>
      <c r="C7" s="241" t="s">
        <v>451</v>
      </c>
      <c r="D7" s="242"/>
      <c r="E7" s="243"/>
    </row>
    <row r="8" spans="1:5" ht="23.25" x14ac:dyDescent="0.35">
      <c r="A8" s="3" t="s">
        <v>7</v>
      </c>
      <c r="B8" s="4" t="s">
        <v>8</v>
      </c>
      <c r="C8" s="254" t="s">
        <v>214</v>
      </c>
      <c r="D8" s="255"/>
      <c r="E8" s="256"/>
    </row>
    <row r="9" spans="1:5" ht="23.25" x14ac:dyDescent="0.35">
      <c r="A9" s="3" t="s">
        <v>9</v>
      </c>
      <c r="B9" s="4" t="s">
        <v>10</v>
      </c>
      <c r="C9" s="254" t="s">
        <v>214</v>
      </c>
      <c r="D9" s="255"/>
      <c r="E9" s="256"/>
    </row>
    <row r="10" spans="1:5" ht="23.25" x14ac:dyDescent="0.35">
      <c r="A10" s="5"/>
      <c r="B10" s="5"/>
      <c r="C10" s="5"/>
      <c r="D10" s="6"/>
      <c r="E10" s="5"/>
    </row>
    <row r="11" spans="1:5" ht="40.5" x14ac:dyDescent="0.3">
      <c r="A11" s="7" t="s">
        <v>11</v>
      </c>
      <c r="B11" s="257" t="s">
        <v>12</v>
      </c>
      <c r="C11" s="257"/>
      <c r="D11" s="257"/>
      <c r="E11" s="257"/>
    </row>
    <row r="12" spans="1:5" ht="6" customHeight="1" x14ac:dyDescent="0.3">
      <c r="A12" s="8"/>
      <c r="B12" s="9"/>
      <c r="C12" s="9"/>
      <c r="D12" s="9"/>
      <c r="E12" s="10"/>
    </row>
    <row r="13" spans="1:5" ht="21.75" customHeight="1" x14ac:dyDescent="0.3">
      <c r="A13" s="11">
        <v>1</v>
      </c>
      <c r="B13" s="258" t="s">
        <v>13</v>
      </c>
      <c r="C13" s="259"/>
      <c r="D13" s="9"/>
      <c r="E13" s="12" t="s">
        <v>320</v>
      </c>
    </row>
    <row r="14" spans="1:5" ht="4.5" customHeight="1" x14ac:dyDescent="0.3">
      <c r="A14" s="13"/>
      <c r="B14" s="9"/>
      <c r="C14" s="9"/>
      <c r="D14" s="9"/>
      <c r="E14" s="10"/>
    </row>
    <row r="15" spans="1:5" ht="20.25" x14ac:dyDescent="0.3">
      <c r="A15" s="11">
        <v>2</v>
      </c>
      <c r="B15" s="250" t="s">
        <v>14</v>
      </c>
      <c r="C15" s="251"/>
      <c r="D15" s="9"/>
      <c r="E15" s="12" t="s">
        <v>320</v>
      </c>
    </row>
    <row r="16" spans="1:5" ht="4.5" customHeight="1" x14ac:dyDescent="0.3">
      <c r="A16" s="13"/>
      <c r="B16" s="9"/>
      <c r="C16" s="9"/>
      <c r="D16" s="9"/>
      <c r="E16" s="10"/>
    </row>
    <row r="17" spans="1:6" ht="20.25" x14ac:dyDescent="0.3">
      <c r="A17" s="11">
        <v>3</v>
      </c>
      <c r="B17" s="250" t="s">
        <v>15</v>
      </c>
      <c r="C17" s="251"/>
      <c r="D17" s="14"/>
      <c r="E17" s="12" t="s">
        <v>320</v>
      </c>
    </row>
    <row r="18" spans="1:6" ht="4.5" customHeight="1" x14ac:dyDescent="0.3">
      <c r="A18" s="13"/>
      <c r="B18" s="9"/>
      <c r="C18" s="9"/>
      <c r="D18" s="9"/>
      <c r="E18" s="10"/>
    </row>
    <row r="19" spans="1:6" ht="22.5" customHeight="1" x14ac:dyDescent="0.3">
      <c r="A19" s="11">
        <v>4</v>
      </c>
      <c r="B19" s="12" t="s">
        <v>16</v>
      </c>
      <c r="C19" s="15" t="s">
        <v>366</v>
      </c>
      <c r="D19" s="14"/>
      <c r="E19" s="12" t="s">
        <v>320</v>
      </c>
    </row>
    <row r="20" spans="1:6" ht="5.25" customHeight="1" x14ac:dyDescent="0.3">
      <c r="A20" s="13"/>
      <c r="B20" s="9"/>
      <c r="C20" s="16"/>
      <c r="D20" s="9"/>
      <c r="E20" s="10"/>
    </row>
    <row r="21" spans="1:6" ht="22.5" customHeight="1" x14ac:dyDescent="0.3">
      <c r="A21" s="11">
        <v>5</v>
      </c>
      <c r="B21" s="12" t="s">
        <v>16</v>
      </c>
      <c r="C21" s="15" t="s">
        <v>367</v>
      </c>
      <c r="D21" s="9"/>
      <c r="E21" s="12" t="s">
        <v>320</v>
      </c>
    </row>
    <row r="22" spans="1:6" ht="7.5" customHeight="1" x14ac:dyDescent="0.35">
      <c r="A22" s="19"/>
      <c r="B22" s="20"/>
      <c r="C22" s="20"/>
      <c r="D22" s="20"/>
      <c r="E22" s="20"/>
      <c r="F22" s="19"/>
    </row>
    <row r="23" spans="1:6" ht="21" x14ac:dyDescent="0.35">
      <c r="A23" s="23">
        <v>6</v>
      </c>
      <c r="B23" s="262" t="s">
        <v>17</v>
      </c>
      <c r="C23" s="262"/>
      <c r="D23" s="20"/>
      <c r="E23" s="12" t="s">
        <v>320</v>
      </c>
      <c r="F23" s="19"/>
    </row>
    <row r="24" spans="1:6" ht="6.75" customHeight="1" x14ac:dyDescent="0.35">
      <c r="A24" s="21"/>
      <c r="B24" s="20"/>
      <c r="C24" s="20"/>
      <c r="D24" s="20"/>
      <c r="E24" s="20"/>
      <c r="F24" s="19"/>
    </row>
    <row r="25" spans="1:6" ht="21.75" customHeight="1" x14ac:dyDescent="0.35">
      <c r="A25" s="23">
        <v>7</v>
      </c>
      <c r="B25" s="263" t="s">
        <v>18</v>
      </c>
      <c r="C25" s="263"/>
      <c r="D25" s="20"/>
      <c r="E25" s="12" t="s">
        <v>320</v>
      </c>
      <c r="F25" s="19"/>
    </row>
    <row r="26" spans="1:6" ht="5.25" customHeight="1" x14ac:dyDescent="0.35">
      <c r="A26" s="21"/>
      <c r="B26" s="20"/>
      <c r="C26" s="20"/>
      <c r="D26" s="20"/>
      <c r="E26" s="20"/>
      <c r="F26" s="19"/>
    </row>
    <row r="27" spans="1:6" ht="21" x14ac:dyDescent="0.35">
      <c r="A27" s="23">
        <v>8</v>
      </c>
      <c r="B27" s="262" t="s">
        <v>19</v>
      </c>
      <c r="C27" s="262"/>
      <c r="D27" s="20"/>
      <c r="E27" s="12" t="s">
        <v>320</v>
      </c>
      <c r="F27" s="19"/>
    </row>
    <row r="28" spans="1:6" ht="21" x14ac:dyDescent="0.35">
      <c r="A28" s="260" t="s">
        <v>20</v>
      </c>
      <c r="B28" s="260"/>
      <c r="C28" s="260"/>
      <c r="D28" s="260"/>
      <c r="E28" s="260"/>
      <c r="F28" s="19"/>
    </row>
    <row r="29" spans="1:6" ht="21" x14ac:dyDescent="0.35">
      <c r="A29" s="21"/>
      <c r="B29" s="20"/>
      <c r="C29" s="20"/>
      <c r="D29" s="20"/>
      <c r="E29" s="20"/>
      <c r="F29" s="19"/>
    </row>
    <row r="30" spans="1:6" ht="21" x14ac:dyDescent="0.35">
      <c r="A30" s="260" t="s">
        <v>21</v>
      </c>
      <c r="B30" s="260"/>
      <c r="C30" s="260"/>
      <c r="D30" s="260"/>
      <c r="E30" s="260"/>
      <c r="F30" s="19"/>
    </row>
    <row r="31" spans="1:6" ht="21" x14ac:dyDescent="0.35">
      <c r="A31" s="260" t="s">
        <v>317</v>
      </c>
      <c r="B31" s="260"/>
      <c r="C31" s="260"/>
      <c r="D31" s="260"/>
      <c r="E31" s="260"/>
      <c r="F31" s="19"/>
    </row>
    <row r="32" spans="1:6" ht="21" x14ac:dyDescent="0.35">
      <c r="A32" s="260" t="s">
        <v>318</v>
      </c>
      <c r="B32" s="260"/>
      <c r="C32" s="260"/>
      <c r="D32" s="260"/>
      <c r="E32" s="260"/>
      <c r="F32" s="19"/>
    </row>
    <row r="33" spans="1:6" ht="21" x14ac:dyDescent="0.35">
      <c r="A33" s="260" t="s">
        <v>452</v>
      </c>
      <c r="B33" s="260"/>
      <c r="C33" s="260"/>
      <c r="D33" s="260"/>
      <c r="E33" s="260"/>
      <c r="F33" s="19"/>
    </row>
    <row r="34" spans="1:6" ht="21" x14ac:dyDescent="0.35">
      <c r="A34" s="20"/>
      <c r="B34" s="20"/>
      <c r="C34" s="20"/>
      <c r="D34" s="20"/>
      <c r="E34" s="20"/>
      <c r="F34" s="19"/>
    </row>
    <row r="35" spans="1:6" ht="21" x14ac:dyDescent="0.35">
      <c r="A35" s="20"/>
      <c r="B35" s="20"/>
      <c r="C35" s="20"/>
      <c r="D35" s="20"/>
      <c r="E35" s="20"/>
      <c r="F35" s="19"/>
    </row>
    <row r="36" spans="1:6" ht="21" x14ac:dyDescent="0.35">
      <c r="A36" s="19"/>
      <c r="B36" s="20"/>
      <c r="C36" s="20"/>
      <c r="D36" s="20"/>
      <c r="E36" s="20"/>
      <c r="F36" s="19"/>
    </row>
    <row r="37" spans="1:6" ht="21" x14ac:dyDescent="0.35">
      <c r="A37" s="261" t="s">
        <v>22</v>
      </c>
      <c r="B37" s="261"/>
      <c r="C37" s="261"/>
      <c r="D37" s="261"/>
      <c r="E37" s="261"/>
      <c r="F37" s="19"/>
    </row>
    <row r="38" spans="1:6" ht="21" x14ac:dyDescent="0.35">
      <c r="A38" s="19"/>
      <c r="B38" s="20"/>
      <c r="C38" s="20"/>
      <c r="D38" s="20"/>
      <c r="E38" s="20"/>
      <c r="F38" s="19"/>
    </row>
    <row r="39" spans="1:6" ht="21" x14ac:dyDescent="0.35">
      <c r="A39" s="19"/>
      <c r="B39" s="20"/>
      <c r="C39" s="20"/>
      <c r="D39" s="20"/>
      <c r="E39" s="20"/>
      <c r="F39" s="19"/>
    </row>
    <row r="40" spans="1:6" ht="21" x14ac:dyDescent="0.35">
      <c r="A40" s="19"/>
      <c r="B40" s="20"/>
      <c r="C40" s="20"/>
      <c r="D40" s="20"/>
      <c r="E40" s="20"/>
      <c r="F40" s="19"/>
    </row>
    <row r="41" spans="1:6" ht="21" x14ac:dyDescent="0.35">
      <c r="A41" s="19"/>
      <c r="B41" s="20"/>
      <c r="C41" s="20"/>
      <c r="D41" s="20"/>
      <c r="E41" s="20"/>
      <c r="F41" s="19"/>
    </row>
    <row r="42" spans="1:6" ht="21" x14ac:dyDescent="0.35">
      <c r="A42" s="19"/>
      <c r="B42" s="20"/>
      <c r="C42" s="20"/>
      <c r="D42" s="20"/>
      <c r="E42" s="20"/>
      <c r="F42" s="19"/>
    </row>
    <row r="43" spans="1:6" ht="21" x14ac:dyDescent="0.35">
      <c r="A43" s="19"/>
      <c r="B43" s="20"/>
      <c r="C43" s="20"/>
      <c r="D43" s="20"/>
      <c r="E43" s="20"/>
      <c r="F43" s="19"/>
    </row>
    <row r="44" spans="1:6" ht="21" x14ac:dyDescent="0.35">
      <c r="A44" s="19"/>
      <c r="B44" s="20"/>
      <c r="C44" s="20"/>
      <c r="D44" s="20"/>
      <c r="E44" s="20"/>
      <c r="F44" s="19"/>
    </row>
    <row r="45" spans="1:6" ht="21" x14ac:dyDescent="0.35">
      <c r="A45" s="19"/>
      <c r="B45" s="20"/>
      <c r="C45" s="20"/>
      <c r="D45" s="20"/>
      <c r="E45" s="20"/>
      <c r="F45" s="19"/>
    </row>
    <row r="46" spans="1:6" ht="21" x14ac:dyDescent="0.35">
      <c r="A46" s="19"/>
      <c r="B46" s="20"/>
      <c r="C46" s="20"/>
      <c r="D46" s="20"/>
      <c r="E46" s="20"/>
      <c r="F46" s="19"/>
    </row>
    <row r="47" spans="1:6" ht="21" x14ac:dyDescent="0.35">
      <c r="A47" s="19"/>
      <c r="B47" s="20"/>
      <c r="C47" s="20"/>
      <c r="D47" s="20"/>
      <c r="E47" s="20"/>
      <c r="F47" s="19"/>
    </row>
    <row r="48" spans="1:6" ht="21" x14ac:dyDescent="0.35">
      <c r="A48" s="19"/>
      <c r="B48" s="20"/>
      <c r="C48" s="20"/>
      <c r="D48" s="20"/>
      <c r="E48" s="20"/>
      <c r="F48" s="19"/>
    </row>
    <row r="49" spans="1:6" ht="21" x14ac:dyDescent="0.35">
      <c r="A49" s="19"/>
      <c r="B49" s="20"/>
      <c r="C49" s="20"/>
      <c r="D49" s="20"/>
      <c r="E49" s="20"/>
      <c r="F49" s="19"/>
    </row>
    <row r="50" spans="1:6" ht="21" x14ac:dyDescent="0.35">
      <c r="A50" s="19"/>
      <c r="B50" s="20"/>
      <c r="C50" s="20"/>
      <c r="D50" s="20"/>
      <c r="E50" s="20"/>
      <c r="F50" s="19"/>
    </row>
    <row r="51" spans="1:6" ht="21" x14ac:dyDescent="0.35">
      <c r="A51" s="19"/>
      <c r="B51" s="20"/>
      <c r="C51" s="20"/>
      <c r="D51" s="20"/>
      <c r="E51" s="20"/>
      <c r="F51" s="19"/>
    </row>
    <row r="52" spans="1:6" ht="21" x14ac:dyDescent="0.35">
      <c r="A52" s="19"/>
      <c r="B52" s="20"/>
      <c r="C52" s="20"/>
      <c r="D52" s="20"/>
      <c r="E52" s="20"/>
      <c r="F52" s="19"/>
    </row>
    <row r="53" spans="1:6" ht="21" x14ac:dyDescent="0.35">
      <c r="A53" s="19"/>
      <c r="B53" s="20"/>
      <c r="C53" s="20"/>
      <c r="D53" s="20"/>
      <c r="E53" s="20"/>
      <c r="F53" s="19"/>
    </row>
    <row r="54" spans="1:6" ht="21" x14ac:dyDescent="0.35">
      <c r="A54" s="19"/>
      <c r="B54" s="20"/>
      <c r="C54" s="20"/>
      <c r="D54" s="20"/>
      <c r="E54" s="20"/>
      <c r="F54" s="19"/>
    </row>
    <row r="55" spans="1:6" ht="21" x14ac:dyDescent="0.35">
      <c r="A55" s="19"/>
      <c r="B55" s="20"/>
      <c r="C55" s="20"/>
      <c r="D55" s="20"/>
      <c r="E55" s="20"/>
      <c r="F55" s="19"/>
    </row>
    <row r="56" spans="1:6" ht="21" x14ac:dyDescent="0.35">
      <c r="A56" s="19"/>
      <c r="B56" s="20"/>
      <c r="C56" s="20"/>
      <c r="D56" s="20"/>
      <c r="E56" s="20"/>
      <c r="F56" s="19"/>
    </row>
    <row r="57" spans="1:6" ht="21" x14ac:dyDescent="0.35">
      <c r="A57" s="19"/>
      <c r="B57" s="20"/>
      <c r="C57" s="20"/>
      <c r="D57" s="20"/>
      <c r="E57" s="20"/>
      <c r="F57" s="19"/>
    </row>
    <row r="58" spans="1:6" ht="21" x14ac:dyDescent="0.35">
      <c r="A58" s="19"/>
      <c r="B58" s="20"/>
      <c r="C58" s="20"/>
      <c r="D58" s="20"/>
      <c r="E58" s="20"/>
      <c r="F58" s="19"/>
    </row>
    <row r="59" spans="1:6" ht="21" x14ac:dyDescent="0.35">
      <c r="A59" s="19"/>
      <c r="B59" s="20"/>
      <c r="C59" s="20"/>
      <c r="D59" s="20"/>
      <c r="E59" s="20"/>
      <c r="F59" s="19"/>
    </row>
    <row r="60" spans="1:6" ht="21" x14ac:dyDescent="0.35">
      <c r="A60" s="19"/>
      <c r="B60" s="20"/>
      <c r="C60" s="20"/>
      <c r="D60" s="20"/>
      <c r="E60" s="20"/>
      <c r="F60" s="19"/>
    </row>
    <row r="61" spans="1:6" ht="21" x14ac:dyDescent="0.35">
      <c r="A61" s="19"/>
      <c r="B61" s="20"/>
      <c r="C61" s="20"/>
      <c r="D61" s="20"/>
      <c r="E61" s="20"/>
      <c r="F61" s="19"/>
    </row>
    <row r="62" spans="1:6" ht="21" x14ac:dyDescent="0.35">
      <c r="A62" s="19"/>
      <c r="B62" s="20"/>
      <c r="C62" s="20"/>
      <c r="D62" s="20"/>
      <c r="E62" s="20"/>
      <c r="F62" s="19"/>
    </row>
    <row r="63" spans="1:6" ht="21" x14ac:dyDescent="0.35">
      <c r="A63" s="19"/>
      <c r="B63" s="20"/>
      <c r="C63" s="20"/>
      <c r="D63" s="20"/>
      <c r="E63" s="20"/>
      <c r="F63" s="19"/>
    </row>
    <row r="64" spans="1:6" ht="21" x14ac:dyDescent="0.35">
      <c r="A64" s="19"/>
      <c r="B64" s="20"/>
      <c r="C64" s="20"/>
      <c r="D64" s="20"/>
      <c r="E64" s="20"/>
      <c r="F64" s="19"/>
    </row>
    <row r="65" spans="1:6" ht="21" x14ac:dyDescent="0.35">
      <c r="A65" s="19"/>
      <c r="B65" s="20"/>
      <c r="C65" s="20"/>
      <c r="D65" s="20"/>
      <c r="E65" s="20"/>
      <c r="F65" s="19"/>
    </row>
    <row r="66" spans="1:6" ht="21" x14ac:dyDescent="0.35">
      <c r="A66" s="19"/>
      <c r="B66" s="20"/>
      <c r="C66" s="20"/>
      <c r="D66" s="20"/>
      <c r="E66" s="20"/>
      <c r="F66" s="19"/>
    </row>
    <row r="67" spans="1:6" ht="21" x14ac:dyDescent="0.35">
      <c r="A67" s="19"/>
      <c r="B67" s="20"/>
      <c r="C67" s="20"/>
      <c r="D67" s="20"/>
      <c r="E67" s="20"/>
      <c r="F67" s="19"/>
    </row>
    <row r="68" spans="1:6" ht="21" x14ac:dyDescent="0.35">
      <c r="A68" s="19"/>
      <c r="B68" s="20"/>
      <c r="C68" s="20"/>
      <c r="D68" s="20"/>
      <c r="E68" s="20"/>
      <c r="F68" s="19"/>
    </row>
    <row r="69" spans="1:6" ht="21" x14ac:dyDescent="0.35">
      <c r="A69" s="19"/>
      <c r="B69" s="20"/>
      <c r="C69" s="20"/>
      <c r="D69" s="20"/>
      <c r="E69" s="20"/>
      <c r="F69" s="19"/>
    </row>
    <row r="70" spans="1:6" ht="21" x14ac:dyDescent="0.35">
      <c r="A70" s="19"/>
      <c r="B70" s="20"/>
      <c r="C70" s="20"/>
      <c r="D70" s="20"/>
      <c r="E70" s="20"/>
      <c r="F70" s="19"/>
    </row>
    <row r="71" spans="1:6" x14ac:dyDescent="0.25">
      <c r="B71" s="17"/>
      <c r="C71" s="17"/>
      <c r="D71" s="17"/>
      <c r="E71" s="17"/>
    </row>
    <row r="72" spans="1:6" x14ac:dyDescent="0.25">
      <c r="B72" s="17"/>
      <c r="C72" s="17"/>
      <c r="D72" s="17"/>
      <c r="E72" s="17"/>
    </row>
    <row r="73" spans="1:6" x14ac:dyDescent="0.25">
      <c r="B73" s="17"/>
      <c r="C73" s="17"/>
      <c r="D73" s="17"/>
      <c r="E73" s="17"/>
    </row>
    <row r="74" spans="1:6" x14ac:dyDescent="0.25">
      <c r="B74" s="17"/>
      <c r="C74" s="17"/>
      <c r="D74" s="17"/>
      <c r="E74" s="17"/>
    </row>
    <row r="75" spans="1:6" x14ac:dyDescent="0.25">
      <c r="B75" s="17"/>
      <c r="C75" s="17"/>
      <c r="D75" s="17"/>
      <c r="E75" s="17"/>
    </row>
    <row r="76" spans="1:6" x14ac:dyDescent="0.25">
      <c r="B76" s="17"/>
      <c r="C76" s="17"/>
      <c r="D76" s="17"/>
      <c r="E76" s="17"/>
    </row>
    <row r="77" spans="1:6" x14ac:dyDescent="0.25">
      <c r="B77" s="17"/>
      <c r="C77" s="17"/>
      <c r="D77" s="17"/>
      <c r="E77" s="17"/>
    </row>
    <row r="78" spans="1:6" x14ac:dyDescent="0.25">
      <c r="B78" s="17"/>
      <c r="C78" s="17"/>
      <c r="D78" s="17"/>
      <c r="E78" s="17"/>
    </row>
  </sheetData>
  <sheetProtection sheet="1" objects="1" scenarios="1"/>
  <mergeCells count="18">
    <mergeCell ref="A1:E1"/>
    <mergeCell ref="A33:E33"/>
    <mergeCell ref="A37:E37"/>
    <mergeCell ref="B23:C23"/>
    <mergeCell ref="B25:C25"/>
    <mergeCell ref="B27:C27"/>
    <mergeCell ref="A28:E28"/>
    <mergeCell ref="A30:E30"/>
    <mergeCell ref="A31:E31"/>
    <mergeCell ref="A32:E32"/>
    <mergeCell ref="B17:C17"/>
    <mergeCell ref="A2:E2"/>
    <mergeCell ref="A3:E3"/>
    <mergeCell ref="C8:E8"/>
    <mergeCell ref="C9:E9"/>
    <mergeCell ref="B11:E11"/>
    <mergeCell ref="B13:C13"/>
    <mergeCell ref="B15:C15"/>
  </mergeCells>
  <hyperlinks>
    <hyperlink ref="B25" r:id="rId1" xr:uid="{00000000-0004-0000-0000-000000000000}"/>
  </hyperlinks>
  <pageMargins left="0.6" right="0.3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view="pageLayout" zoomScale="70" zoomScaleSheetLayoutView="100" zoomScalePageLayoutView="70" workbookViewId="0">
      <selection activeCell="J11" sqref="J11"/>
    </sheetView>
  </sheetViews>
  <sheetFormatPr defaultRowHeight="15" x14ac:dyDescent="0.25"/>
  <cols>
    <col min="1" max="1" width="4.7109375" style="34" customWidth="1"/>
    <col min="2" max="2" width="13.85546875" style="34" customWidth="1"/>
    <col min="3" max="3" width="12.28515625" style="34" customWidth="1"/>
    <col min="4" max="4" width="13.28515625" style="34" customWidth="1"/>
    <col min="5" max="5" width="13.5703125" style="34" customWidth="1"/>
    <col min="6" max="6" width="12.42578125" style="34" customWidth="1"/>
    <col min="7" max="7" width="12.140625" style="34" customWidth="1"/>
    <col min="8" max="8" width="12.85546875" style="34" customWidth="1"/>
    <col min="9" max="9" width="12.140625" style="34" customWidth="1"/>
    <col min="10" max="10" width="13.28515625" style="34" customWidth="1"/>
    <col min="11" max="11" width="12.5703125" style="34" customWidth="1"/>
    <col min="12" max="13" width="13.85546875" style="34" customWidth="1"/>
    <col min="14" max="14" width="13" style="34" customWidth="1"/>
    <col min="15" max="16384" width="9.140625" style="34"/>
  </cols>
  <sheetData>
    <row r="1" spans="1:14" ht="27" thickBot="1" x14ac:dyDescent="0.45">
      <c r="A1" s="452" t="s">
        <v>99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4"/>
    </row>
    <row r="2" spans="1:14" ht="18.75" customHeight="1" x14ac:dyDescent="0.35">
      <c r="A2" s="455" t="s">
        <v>313</v>
      </c>
      <c r="B2" s="365"/>
      <c r="C2" s="365"/>
      <c r="D2" s="365"/>
      <c r="E2" s="456" t="str">
        <f>'chek list'!C6</f>
        <v>2202-02-109-27-01 SF</v>
      </c>
      <c r="F2" s="456"/>
      <c r="G2" s="456"/>
      <c r="H2" s="456"/>
      <c r="I2" s="456"/>
      <c r="J2" s="456"/>
      <c r="K2" s="456"/>
      <c r="L2" s="46"/>
      <c r="M2" s="46"/>
      <c r="N2" s="169">
        <v>11</v>
      </c>
    </row>
    <row r="3" spans="1:14" ht="18.75" x14ac:dyDescent="0.3">
      <c r="A3" s="344" t="s">
        <v>100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8.75" x14ac:dyDescent="0.3">
      <c r="A4" s="365" t="s">
        <v>232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1:14" ht="18.75" customHeight="1" x14ac:dyDescent="0.3">
      <c r="A5" s="368" t="s">
        <v>130</v>
      </c>
      <c r="B5" s="368"/>
      <c r="C5" s="354" t="str">
        <f>'formet 8 GA01'!C3</f>
        <v xml:space="preserve">dk;kZy; iz/kkukpk;Z  jktdh; mPp ek/;fed fo|ky;] fcNkokMh ¼tkyksj½ Mh-Mh-vks- dksM-&amp; </v>
      </c>
      <c r="D5" s="354"/>
      <c r="E5" s="354"/>
      <c r="F5" s="354"/>
      <c r="G5" s="354"/>
      <c r="H5" s="47"/>
      <c r="I5" s="47"/>
      <c r="J5" s="47"/>
      <c r="K5" s="368" t="s">
        <v>129</v>
      </c>
      <c r="L5" s="368"/>
      <c r="M5" s="354">
        <f>'chek list'!C5</f>
        <v>27</v>
      </c>
      <c r="N5" s="354"/>
    </row>
    <row r="6" spans="1:14" ht="32.25" customHeight="1" x14ac:dyDescent="0.25">
      <c r="A6" s="269" t="s">
        <v>43</v>
      </c>
      <c r="B6" s="269" t="s">
        <v>77</v>
      </c>
      <c r="C6" s="366" t="s">
        <v>78</v>
      </c>
      <c r="D6" s="366"/>
      <c r="E6" s="366"/>
      <c r="F6" s="457" t="s">
        <v>344</v>
      </c>
      <c r="G6" s="366" t="s">
        <v>78</v>
      </c>
      <c r="H6" s="366"/>
      <c r="I6" s="366" t="s">
        <v>80</v>
      </c>
      <c r="J6" s="37" t="s">
        <v>81</v>
      </c>
      <c r="K6" s="37" t="s">
        <v>83</v>
      </c>
      <c r="L6" s="366" t="s">
        <v>85</v>
      </c>
      <c r="M6" s="366"/>
      <c r="N6" s="366"/>
    </row>
    <row r="7" spans="1:14" ht="31.5" x14ac:dyDescent="0.25">
      <c r="A7" s="269"/>
      <c r="B7" s="269"/>
      <c r="C7" s="37" t="s">
        <v>79</v>
      </c>
      <c r="D7" s="37" t="s">
        <v>82</v>
      </c>
      <c r="E7" s="37" t="s">
        <v>84</v>
      </c>
      <c r="F7" s="458"/>
      <c r="G7" s="37" t="s">
        <v>345</v>
      </c>
      <c r="H7" s="37" t="s">
        <v>346</v>
      </c>
      <c r="I7" s="366"/>
      <c r="J7" s="37" t="s">
        <v>233</v>
      </c>
      <c r="K7" s="37" t="s">
        <v>347</v>
      </c>
      <c r="L7" s="37" t="s">
        <v>86</v>
      </c>
      <c r="M7" s="37" t="s">
        <v>87</v>
      </c>
      <c r="N7" s="37" t="s">
        <v>88</v>
      </c>
    </row>
    <row r="8" spans="1:14" ht="13.5" customHeight="1" x14ac:dyDescent="0.25">
      <c r="A8" s="43">
        <v>1</v>
      </c>
      <c r="B8" s="43">
        <v>2</v>
      </c>
      <c r="C8" s="68">
        <v>4</v>
      </c>
      <c r="D8" s="68">
        <v>5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</row>
    <row r="9" spans="1:14" ht="15.75" x14ac:dyDescent="0.25">
      <c r="A9" s="37">
        <v>1</v>
      </c>
      <c r="B9" s="37" t="s">
        <v>89</v>
      </c>
      <c r="C9" s="513"/>
      <c r="D9" s="513"/>
      <c r="E9" s="513"/>
      <c r="F9" s="514"/>
      <c r="G9" s="55">
        <f>SUM('ga 19'!H7:O8)</f>
        <v>0</v>
      </c>
      <c r="H9" s="55">
        <f>SUM('ga 19'!D31:G31)</f>
        <v>2498298</v>
      </c>
      <c r="I9" s="55">
        <f>G9+H9</f>
        <v>2498298</v>
      </c>
      <c r="J9" s="154">
        <f>'formet 8 GA01'!N36</f>
        <v>20322</v>
      </c>
      <c r="K9" s="154">
        <f>'formet 8 GA01'!J36</f>
        <v>20322</v>
      </c>
      <c r="L9" s="154">
        <f>F9-J9</f>
        <v>-20322</v>
      </c>
      <c r="M9" s="154">
        <f>I9-J9</f>
        <v>2477976</v>
      </c>
      <c r="N9" s="154">
        <f>J9-K9</f>
        <v>0</v>
      </c>
    </row>
    <row r="10" spans="1:14" ht="15.75" x14ac:dyDescent="0.25">
      <c r="A10" s="37">
        <v>2</v>
      </c>
      <c r="B10" s="37" t="s">
        <v>90</v>
      </c>
      <c r="C10" s="513"/>
      <c r="D10" s="513"/>
      <c r="E10" s="513"/>
      <c r="F10" s="513"/>
      <c r="G10" s="55">
        <f t="shared" ref="G10:G18" si="0">E10</f>
        <v>0</v>
      </c>
      <c r="H10" s="55">
        <v>0</v>
      </c>
      <c r="I10" s="55">
        <f t="shared" ref="I10:I18" si="1">G10+H10</f>
        <v>0</v>
      </c>
      <c r="J10" s="55">
        <v>30000</v>
      </c>
      <c r="K10" s="55">
        <v>30000</v>
      </c>
      <c r="L10" s="55">
        <f t="shared" ref="L10:L18" si="2">F10-J10</f>
        <v>-30000</v>
      </c>
      <c r="M10" s="55">
        <f t="shared" ref="M10:M18" si="3">I10-J10</f>
        <v>-30000</v>
      </c>
      <c r="N10" s="55">
        <f t="shared" ref="N10:N18" si="4">J10-K10</f>
        <v>0</v>
      </c>
    </row>
    <row r="11" spans="1:14" ht="15.75" x14ac:dyDescent="0.25">
      <c r="A11" s="37">
        <v>3</v>
      </c>
      <c r="B11" s="37" t="s">
        <v>91</v>
      </c>
      <c r="C11" s="163"/>
      <c r="D11" s="513"/>
      <c r="E11" s="513"/>
      <c r="F11" s="513"/>
      <c r="G11" s="55">
        <f t="shared" si="0"/>
        <v>0</v>
      </c>
      <c r="H11" s="55">
        <v>0</v>
      </c>
      <c r="I11" s="55">
        <f t="shared" si="1"/>
        <v>0</v>
      </c>
      <c r="J11" s="55">
        <v>60000</v>
      </c>
      <c r="K11" s="55">
        <v>60000</v>
      </c>
      <c r="L11" s="55">
        <f t="shared" si="2"/>
        <v>-60000</v>
      </c>
      <c r="M11" s="55">
        <f t="shared" si="3"/>
        <v>-60000</v>
      </c>
      <c r="N11" s="55">
        <f t="shared" si="4"/>
        <v>0</v>
      </c>
    </row>
    <row r="12" spans="1:14" ht="15.75" x14ac:dyDescent="0.25">
      <c r="A12" s="37">
        <v>4</v>
      </c>
      <c r="B12" s="37" t="s">
        <v>92</v>
      </c>
      <c r="C12" s="244"/>
      <c r="D12" s="513"/>
      <c r="E12" s="513"/>
      <c r="F12" s="513"/>
      <c r="G12" s="55">
        <f t="shared" si="0"/>
        <v>0</v>
      </c>
      <c r="H12" s="55">
        <v>0</v>
      </c>
      <c r="I12" s="55">
        <f t="shared" si="1"/>
        <v>0</v>
      </c>
      <c r="J12" s="55">
        <v>3000</v>
      </c>
      <c r="K12" s="55">
        <v>5000</v>
      </c>
      <c r="L12" s="55">
        <f t="shared" si="2"/>
        <v>-3000</v>
      </c>
      <c r="M12" s="55">
        <f t="shared" si="3"/>
        <v>-3000</v>
      </c>
      <c r="N12" s="55">
        <f t="shared" si="4"/>
        <v>-2000</v>
      </c>
    </row>
    <row r="13" spans="1:14" ht="15.75" x14ac:dyDescent="0.25">
      <c r="A13" s="37">
        <v>5</v>
      </c>
      <c r="B13" s="37" t="s">
        <v>93</v>
      </c>
      <c r="C13" s="513"/>
      <c r="D13" s="513"/>
      <c r="E13" s="513"/>
      <c r="F13" s="513"/>
      <c r="G13" s="55">
        <f t="shared" si="0"/>
        <v>0</v>
      </c>
      <c r="H13" s="55">
        <v>0</v>
      </c>
      <c r="I13" s="55">
        <f t="shared" si="1"/>
        <v>0</v>
      </c>
      <c r="J13" s="55"/>
      <c r="K13" s="55">
        <f>'formet 8 GA01'!J40</f>
        <v>0</v>
      </c>
      <c r="L13" s="55">
        <f t="shared" si="2"/>
        <v>0</v>
      </c>
      <c r="M13" s="55">
        <f t="shared" si="3"/>
        <v>0</v>
      </c>
      <c r="N13" s="55">
        <f t="shared" si="4"/>
        <v>0</v>
      </c>
    </row>
    <row r="14" spans="1:14" ht="15.75" x14ac:dyDescent="0.25">
      <c r="A14" s="37">
        <v>6</v>
      </c>
      <c r="B14" s="37" t="s">
        <v>94</v>
      </c>
      <c r="C14" s="513"/>
      <c r="D14" s="513"/>
      <c r="E14" s="513"/>
      <c r="F14" s="513"/>
      <c r="G14" s="55">
        <f t="shared" si="0"/>
        <v>0</v>
      </c>
      <c r="H14" s="55">
        <v>0</v>
      </c>
      <c r="I14" s="55">
        <f t="shared" si="1"/>
        <v>0</v>
      </c>
      <c r="J14" s="55"/>
      <c r="K14" s="55">
        <f>'formet 8 GA01'!J41</f>
        <v>0</v>
      </c>
      <c r="L14" s="55">
        <f t="shared" si="2"/>
        <v>0</v>
      </c>
      <c r="M14" s="55">
        <f t="shared" si="3"/>
        <v>0</v>
      </c>
      <c r="N14" s="55">
        <f t="shared" si="4"/>
        <v>0</v>
      </c>
    </row>
    <row r="15" spans="1:14" ht="15.75" x14ac:dyDescent="0.25">
      <c r="A15" s="37">
        <v>7</v>
      </c>
      <c r="B15" s="37" t="s">
        <v>95</v>
      </c>
      <c r="C15" s="513"/>
      <c r="D15" s="513"/>
      <c r="E15" s="513"/>
      <c r="F15" s="513"/>
      <c r="G15" s="55">
        <v>0</v>
      </c>
      <c r="H15" s="55">
        <v>0</v>
      </c>
      <c r="I15" s="55">
        <f t="shared" si="1"/>
        <v>0</v>
      </c>
      <c r="J15" s="55">
        <v>2000</v>
      </c>
      <c r="K15" s="55">
        <v>3000</v>
      </c>
      <c r="L15" s="55">
        <f t="shared" si="2"/>
        <v>-2000</v>
      </c>
      <c r="M15" s="55">
        <f t="shared" si="3"/>
        <v>-2000</v>
      </c>
      <c r="N15" s="55">
        <f t="shared" si="4"/>
        <v>-1000</v>
      </c>
    </row>
    <row r="16" spans="1:14" ht="15.75" x14ac:dyDescent="0.25">
      <c r="A16" s="37">
        <v>8</v>
      </c>
      <c r="B16" s="37" t="s">
        <v>96</v>
      </c>
      <c r="C16" s="513"/>
      <c r="D16" s="513"/>
      <c r="E16" s="513"/>
      <c r="F16" s="513"/>
      <c r="G16" s="55">
        <f t="shared" si="0"/>
        <v>0</v>
      </c>
      <c r="H16" s="55">
        <v>0</v>
      </c>
      <c r="I16" s="55">
        <f t="shared" si="1"/>
        <v>0</v>
      </c>
      <c r="J16" s="55"/>
      <c r="K16" s="55">
        <f>'formet 8 GA01'!J43</f>
        <v>0</v>
      </c>
      <c r="L16" s="55">
        <f t="shared" si="2"/>
        <v>0</v>
      </c>
      <c r="M16" s="55">
        <f t="shared" si="3"/>
        <v>0</v>
      </c>
      <c r="N16" s="55">
        <f t="shared" si="4"/>
        <v>0</v>
      </c>
    </row>
    <row r="17" spans="1:14" ht="15.75" x14ac:dyDescent="0.25">
      <c r="A17" s="37">
        <v>9</v>
      </c>
      <c r="B17" s="37" t="s">
        <v>97</v>
      </c>
      <c r="C17" s="513"/>
      <c r="D17" s="513"/>
      <c r="E17" s="513"/>
      <c r="F17" s="513"/>
      <c r="G17" s="55">
        <f t="shared" si="0"/>
        <v>0</v>
      </c>
      <c r="H17" s="55">
        <v>0</v>
      </c>
      <c r="I17" s="55">
        <f t="shared" si="1"/>
        <v>0</v>
      </c>
      <c r="J17" s="55"/>
      <c r="K17" s="55">
        <f>'formet 8 GA01'!J44</f>
        <v>0</v>
      </c>
      <c r="L17" s="55">
        <f t="shared" si="2"/>
        <v>0</v>
      </c>
      <c r="M17" s="55">
        <f t="shared" si="3"/>
        <v>0</v>
      </c>
      <c r="N17" s="55">
        <f t="shared" si="4"/>
        <v>0</v>
      </c>
    </row>
    <row r="18" spans="1:14" ht="15.75" x14ac:dyDescent="0.25">
      <c r="A18" s="37">
        <v>11</v>
      </c>
      <c r="B18" s="37" t="s">
        <v>98</v>
      </c>
      <c r="C18" s="513"/>
      <c r="D18" s="513"/>
      <c r="E18" s="513"/>
      <c r="F18" s="513"/>
      <c r="G18" s="55">
        <f t="shared" si="0"/>
        <v>0</v>
      </c>
      <c r="H18" s="55">
        <v>0</v>
      </c>
      <c r="I18" s="55">
        <f t="shared" si="1"/>
        <v>0</v>
      </c>
      <c r="J18" s="55"/>
      <c r="K18" s="55">
        <f>'formet 8 GA01'!J45</f>
        <v>0</v>
      </c>
      <c r="L18" s="55">
        <f t="shared" si="2"/>
        <v>0</v>
      </c>
      <c r="M18" s="55">
        <f t="shared" si="3"/>
        <v>0</v>
      </c>
      <c r="N18" s="55">
        <f t="shared" si="4"/>
        <v>0</v>
      </c>
    </row>
    <row r="19" spans="1:14" ht="15.75" x14ac:dyDescent="0.25">
      <c r="A19" s="366" t="s">
        <v>37</v>
      </c>
      <c r="B19" s="366"/>
      <c r="C19" s="155">
        <f>SUM(C9:C18)</f>
        <v>0</v>
      </c>
      <c r="D19" s="155">
        <f t="shared" ref="D19:N19" si="5">SUM(D9:D18)</f>
        <v>0</v>
      </c>
      <c r="E19" s="155">
        <f>SUM(E9:E18)</f>
        <v>0</v>
      </c>
      <c r="F19" s="155">
        <f t="shared" si="5"/>
        <v>0</v>
      </c>
      <c r="G19" s="155">
        <f t="shared" si="5"/>
        <v>0</v>
      </c>
      <c r="H19" s="155">
        <f t="shared" si="5"/>
        <v>2498298</v>
      </c>
      <c r="I19" s="155">
        <f t="shared" si="5"/>
        <v>2498298</v>
      </c>
      <c r="J19" s="155">
        <f t="shared" si="5"/>
        <v>115322</v>
      </c>
      <c r="K19" s="155">
        <f t="shared" si="5"/>
        <v>118322</v>
      </c>
      <c r="L19" s="155">
        <f t="shared" si="5"/>
        <v>-115322</v>
      </c>
      <c r="M19" s="155">
        <f t="shared" si="5"/>
        <v>2382976</v>
      </c>
      <c r="N19" s="155">
        <f t="shared" si="5"/>
        <v>-3000</v>
      </c>
    </row>
    <row r="20" spans="1:14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8.75" x14ac:dyDescent="0.3">
      <c r="A21" s="441" t="s">
        <v>101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</row>
    <row r="22" spans="1:14" ht="18.75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8.75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8.75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sheetProtection sheet="1" objects="1" scenarios="1"/>
  <mergeCells count="18">
    <mergeCell ref="A21:N21"/>
    <mergeCell ref="K5:L5"/>
    <mergeCell ref="A5:B5"/>
    <mergeCell ref="C5:G5"/>
    <mergeCell ref="L6:N6"/>
    <mergeCell ref="A19:B19"/>
    <mergeCell ref="F6:F7"/>
    <mergeCell ref="A1:N1"/>
    <mergeCell ref="A3:N3"/>
    <mergeCell ref="A4:N4"/>
    <mergeCell ref="B6:B7"/>
    <mergeCell ref="A6:A7"/>
    <mergeCell ref="C6:E6"/>
    <mergeCell ref="G6:H6"/>
    <mergeCell ref="I6:I7"/>
    <mergeCell ref="M5:N5"/>
    <mergeCell ref="A2:D2"/>
    <mergeCell ref="E2:K2"/>
  </mergeCells>
  <pageMargins left="0.31" right="0.35433070866141736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view="pageBreakPreview" zoomScaleSheetLayoutView="100" workbookViewId="0">
      <selection activeCell="A6" sqref="A6:K6"/>
    </sheetView>
  </sheetViews>
  <sheetFormatPr defaultRowHeight="18.75" x14ac:dyDescent="0.3"/>
  <cols>
    <col min="1" max="1" width="3.7109375" style="24" customWidth="1"/>
    <col min="2" max="2" width="4.28515625" style="24" customWidth="1"/>
    <col min="3" max="3" width="28.140625" style="24" customWidth="1"/>
    <col min="4" max="4" width="5" style="24" customWidth="1"/>
    <col min="5" max="5" width="10.42578125" style="24" customWidth="1"/>
    <col min="6" max="6" width="15.42578125" style="24" customWidth="1"/>
    <col min="7" max="7" width="10.7109375" style="24" customWidth="1"/>
    <col min="8" max="8" width="15.85546875" style="24" customWidth="1"/>
    <col min="9" max="9" width="15.28515625" style="24" customWidth="1"/>
    <col min="10" max="10" width="7.7109375" style="24" customWidth="1"/>
    <col min="11" max="11" width="20" style="24" customWidth="1"/>
    <col min="12" max="16384" width="9.140625" style="24"/>
  </cols>
  <sheetData>
    <row r="1" spans="1:11" ht="23.25" x14ac:dyDescent="0.35">
      <c r="K1" s="87">
        <v>12</v>
      </c>
    </row>
    <row r="2" spans="1:11" ht="23.25" x14ac:dyDescent="0.35">
      <c r="A2" s="462" t="s">
        <v>147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</row>
    <row r="3" spans="1:11" x14ac:dyDescent="0.3">
      <c r="A3" s="344" t="s">
        <v>350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</row>
    <row r="4" spans="1:11" ht="20.25" customHeight="1" x14ac:dyDescent="0.3">
      <c r="A4" s="365" t="str">
        <f>'format 2 VARDI'!A5:Q5</f>
        <v xml:space="preserve">fo|ky; dk uke     </v>
      </c>
      <c r="B4" s="365"/>
      <c r="C4" s="365"/>
      <c r="D4" s="363" t="str">
        <f>'formet 8 GA01'!C3</f>
        <v xml:space="preserve">dk;kZy; iz/kkukpk;Z  jktdh; mPp ek/;fed fo|ky;] fcNkokMh ¼tkyksj½ Mh-Mh-vks- dksM-&amp; </v>
      </c>
      <c r="E4" s="363"/>
      <c r="F4" s="363"/>
      <c r="G4" s="363"/>
      <c r="H4" s="363"/>
      <c r="I4" s="463" t="s">
        <v>292</v>
      </c>
      <c r="J4" s="463"/>
      <c r="K4" s="89">
        <f>'chek list'!C5</f>
        <v>27</v>
      </c>
    </row>
    <row r="5" spans="1:11" ht="56.25" x14ac:dyDescent="0.3">
      <c r="A5" s="384" t="s">
        <v>43</v>
      </c>
      <c r="B5" s="384"/>
      <c r="C5" s="26" t="s">
        <v>149</v>
      </c>
      <c r="D5" s="384" t="s">
        <v>150</v>
      </c>
      <c r="E5" s="384"/>
      <c r="F5" s="26" t="s">
        <v>151</v>
      </c>
      <c r="G5" s="26" t="s">
        <v>135</v>
      </c>
      <c r="H5" s="26" t="s">
        <v>152</v>
      </c>
      <c r="I5" s="26" t="s">
        <v>153</v>
      </c>
      <c r="J5" s="384" t="s">
        <v>351</v>
      </c>
      <c r="K5" s="384"/>
    </row>
    <row r="6" spans="1:11" ht="63.75" customHeight="1" x14ac:dyDescent="0.3">
      <c r="A6" s="459" t="s">
        <v>218</v>
      </c>
      <c r="B6" s="460"/>
      <c r="C6" s="460"/>
      <c r="D6" s="460"/>
      <c r="E6" s="460"/>
      <c r="F6" s="460"/>
      <c r="G6" s="460"/>
      <c r="H6" s="460"/>
      <c r="I6" s="460"/>
      <c r="J6" s="460"/>
      <c r="K6" s="461"/>
    </row>
  </sheetData>
  <sheetProtection sheet="1" objects="1" scenarios="1"/>
  <mergeCells count="9">
    <mergeCell ref="A6:K6"/>
    <mergeCell ref="A2:K2"/>
    <mergeCell ref="A3:K3"/>
    <mergeCell ref="I4:J4"/>
    <mergeCell ref="A5:B5"/>
    <mergeCell ref="D5:E5"/>
    <mergeCell ref="J5:K5"/>
    <mergeCell ref="A4:C4"/>
    <mergeCell ref="D4:H4"/>
  </mergeCells>
  <pageMargins left="0.66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"/>
  <sheetViews>
    <sheetView view="pageLayout" zoomScaleSheetLayoutView="85" workbookViewId="0">
      <selection activeCell="A5" sqref="A5:K6"/>
    </sheetView>
  </sheetViews>
  <sheetFormatPr defaultRowHeight="15" x14ac:dyDescent="0.25"/>
  <cols>
    <col min="1" max="1" width="4.140625" style="34" customWidth="1"/>
    <col min="2" max="2" width="8.42578125" style="34" customWidth="1"/>
    <col min="3" max="3" width="7.85546875" style="34" customWidth="1"/>
    <col min="4" max="4" width="17.140625" style="34" customWidth="1"/>
    <col min="5" max="5" width="14.42578125" style="34" customWidth="1"/>
    <col min="6" max="6" width="16.140625" style="34" customWidth="1"/>
    <col min="7" max="7" width="14.140625" style="34" customWidth="1"/>
    <col min="8" max="8" width="11" style="34" customWidth="1"/>
    <col min="9" max="9" width="10.42578125" style="34" customWidth="1"/>
    <col min="10" max="10" width="13.28515625" style="34" customWidth="1"/>
    <col min="11" max="11" width="17.7109375" style="34" customWidth="1"/>
    <col min="12" max="16384" width="9.140625" style="34"/>
  </cols>
  <sheetData>
    <row r="1" spans="1:13" ht="20.25" customHeight="1" x14ac:dyDescent="0.35">
      <c r="A1" s="428" t="s">
        <v>157</v>
      </c>
      <c r="B1" s="428"/>
      <c r="C1" s="428"/>
      <c r="D1" s="428"/>
      <c r="E1" s="428"/>
      <c r="F1" s="428"/>
      <c r="G1" s="428"/>
      <c r="H1" s="428"/>
      <c r="I1" s="428"/>
      <c r="J1" s="428"/>
      <c r="K1" s="87">
        <v>13</v>
      </c>
      <c r="L1" s="22"/>
      <c r="M1" s="22"/>
    </row>
    <row r="2" spans="1:13" ht="23.25" customHeight="1" x14ac:dyDescent="0.35">
      <c r="A2" s="462" t="s">
        <v>158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51"/>
      <c r="M2" s="51"/>
    </row>
    <row r="3" spans="1:13" ht="18" customHeight="1" x14ac:dyDescent="0.3">
      <c r="A3" s="428" t="s">
        <v>356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22"/>
      <c r="M3" s="22"/>
    </row>
    <row r="4" spans="1:13" ht="18" customHeight="1" x14ac:dyDescent="0.3">
      <c r="A4" s="428" t="str">
        <f>'format 4'!A4:H4</f>
        <v xml:space="preserve">fo|ky; dk uke     </v>
      </c>
      <c r="B4" s="428"/>
      <c r="C4" s="428"/>
      <c r="D4" s="428"/>
      <c r="E4" s="465" t="str">
        <f>'formet 8 GA01'!C3</f>
        <v xml:space="preserve">dk;kZy; iz/kkukpk;Z  jktdh; mPp ek/;fed fo|ky;] fcNkokMh ¼tkyksj½ Mh-Mh-vks- dksM-&amp; </v>
      </c>
      <c r="F4" s="465"/>
      <c r="G4" s="465"/>
      <c r="H4" s="465"/>
      <c r="I4" s="463" t="s">
        <v>292</v>
      </c>
      <c r="J4" s="463"/>
      <c r="K4" s="89">
        <f>'chek list'!C5</f>
        <v>27</v>
      </c>
      <c r="L4" s="22"/>
      <c r="M4" s="22"/>
    </row>
    <row r="5" spans="1:13" ht="20.25" customHeight="1" x14ac:dyDescent="0.3">
      <c r="A5" s="464" t="s">
        <v>159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22"/>
      <c r="M5" s="22"/>
    </row>
    <row r="6" spans="1:13" ht="56.25" x14ac:dyDescent="0.25">
      <c r="A6" s="85" t="s">
        <v>43</v>
      </c>
      <c r="B6" s="384" t="s">
        <v>61</v>
      </c>
      <c r="C6" s="384"/>
      <c r="D6" s="85" t="s">
        <v>154</v>
      </c>
      <c r="E6" s="85" t="s">
        <v>45</v>
      </c>
      <c r="F6" s="85" t="s">
        <v>47</v>
      </c>
      <c r="G6" s="85" t="s">
        <v>160</v>
      </c>
      <c r="H6" s="174" t="s">
        <v>433</v>
      </c>
      <c r="I6" s="174" t="s">
        <v>434</v>
      </c>
      <c r="J6" s="174" t="s">
        <v>155</v>
      </c>
      <c r="K6" s="174" t="s">
        <v>156</v>
      </c>
    </row>
    <row r="7" spans="1:13" ht="20.25" customHeight="1" x14ac:dyDescent="0.3">
      <c r="A7" s="84">
        <v>1</v>
      </c>
      <c r="B7" s="269">
        <v>2</v>
      </c>
      <c r="C7" s="269"/>
      <c r="D7" s="84">
        <v>3</v>
      </c>
      <c r="E7" s="84">
        <v>4</v>
      </c>
      <c r="F7" s="84">
        <v>5</v>
      </c>
      <c r="G7" s="84">
        <v>6</v>
      </c>
      <c r="H7" s="84">
        <v>7</v>
      </c>
      <c r="I7" s="84">
        <v>8</v>
      </c>
      <c r="J7" s="84">
        <v>9</v>
      </c>
      <c r="K7" s="84">
        <v>10</v>
      </c>
    </row>
    <row r="8" spans="1:13" ht="34.5" customHeight="1" x14ac:dyDescent="0.25">
      <c r="A8" s="174">
        <v>1</v>
      </c>
      <c r="B8" s="466" t="str">
        <f>'formet 8 GA01'!C3</f>
        <v xml:space="preserve">dk;kZy; iz/kkukpk;Z  jktdh; mPp ek/;fed fo|ky;] fcNkokMh ¼tkyksj½ Mh-Mh-vks- dksM-&amp; </v>
      </c>
      <c r="C8" s="467"/>
      <c r="D8" s="177"/>
      <c r="E8" s="177"/>
      <c r="F8" s="220"/>
      <c r="G8" s="220"/>
      <c r="H8" s="55">
        <v>0</v>
      </c>
      <c r="I8" s="55">
        <f>H8*117%</f>
        <v>0</v>
      </c>
      <c r="J8" s="55">
        <v>300</v>
      </c>
      <c r="K8" s="55">
        <f>ROUND((H8+I8/31*300),0)</f>
        <v>0</v>
      </c>
    </row>
    <row r="9" spans="1:13" ht="30" customHeight="1" x14ac:dyDescent="0.25">
      <c r="A9" s="174">
        <v>2</v>
      </c>
      <c r="B9" s="468"/>
      <c r="C9" s="469"/>
      <c r="D9" s="177"/>
      <c r="E9" s="177"/>
      <c r="F9" s="220"/>
      <c r="G9" s="220"/>
      <c r="H9" s="55">
        <v>0</v>
      </c>
      <c r="I9" s="55">
        <f>H9*117%</f>
        <v>0</v>
      </c>
      <c r="J9" s="55">
        <v>300</v>
      </c>
      <c r="K9" s="55">
        <f>ROUND((H9+I9/31*300),0)</f>
        <v>0</v>
      </c>
    </row>
    <row r="10" spans="1:13" ht="15.75" x14ac:dyDescent="0.25">
      <c r="A10" s="273" t="s">
        <v>245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19">
        <f>SUM(K8:K9)</f>
        <v>0</v>
      </c>
    </row>
  </sheetData>
  <sheetProtection sheet="1" objects="1" scenarios="1"/>
  <mergeCells count="11">
    <mergeCell ref="A10:J10"/>
    <mergeCell ref="B6:C6"/>
    <mergeCell ref="B7:C7"/>
    <mergeCell ref="A1:J1"/>
    <mergeCell ref="A2:K2"/>
    <mergeCell ref="A3:K3"/>
    <mergeCell ref="I4:J4"/>
    <mergeCell ref="A5:K5"/>
    <mergeCell ref="A4:D4"/>
    <mergeCell ref="E4:H4"/>
    <mergeCell ref="B8:C9"/>
  </mergeCells>
  <pageMargins left="0.56999999999999995" right="0.41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"/>
  <sheetViews>
    <sheetView view="pageLayout" topLeftCell="A4" zoomScaleSheetLayoutView="85" workbookViewId="0">
      <selection activeCell="D5" sqref="D5:D6"/>
    </sheetView>
  </sheetViews>
  <sheetFormatPr defaultRowHeight="15" x14ac:dyDescent="0.25"/>
  <cols>
    <col min="1" max="1" width="5.42578125" style="34" customWidth="1"/>
    <col min="2" max="2" width="9.140625" style="34"/>
    <col min="3" max="3" width="8.140625" style="34" customWidth="1"/>
    <col min="4" max="4" width="17.140625" style="34" customWidth="1"/>
    <col min="5" max="5" width="14.42578125" style="34" customWidth="1"/>
    <col min="6" max="6" width="13.85546875" style="34" customWidth="1"/>
    <col min="7" max="7" width="13.5703125" style="34" customWidth="1"/>
    <col min="8" max="8" width="11" style="34" customWidth="1"/>
    <col min="9" max="9" width="10.42578125" style="34" customWidth="1"/>
    <col min="10" max="10" width="13.28515625" style="34" customWidth="1"/>
    <col min="11" max="11" width="17.7109375" style="34" customWidth="1"/>
    <col min="12" max="16384" width="9.140625" style="34"/>
  </cols>
  <sheetData>
    <row r="1" spans="1:13" ht="20.25" customHeight="1" x14ac:dyDescent="0.35">
      <c r="A1" s="428" t="s">
        <v>157</v>
      </c>
      <c r="B1" s="428"/>
      <c r="C1" s="428"/>
      <c r="D1" s="428"/>
      <c r="E1" s="428"/>
      <c r="F1" s="428"/>
      <c r="G1" s="428"/>
      <c r="H1" s="428"/>
      <c r="I1" s="428"/>
      <c r="J1" s="428"/>
      <c r="K1" s="87">
        <v>14</v>
      </c>
      <c r="L1" s="22"/>
      <c r="M1" s="22"/>
    </row>
    <row r="2" spans="1:13" ht="23.25" customHeight="1" x14ac:dyDescent="0.35">
      <c r="A2" s="462" t="s">
        <v>158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51"/>
      <c r="M2" s="51"/>
    </row>
    <row r="3" spans="1:13" ht="18" customHeight="1" x14ac:dyDescent="0.3">
      <c r="A3" s="428" t="s">
        <v>357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22"/>
      <c r="M3" s="22"/>
    </row>
    <row r="4" spans="1:13" ht="18" customHeight="1" x14ac:dyDescent="0.3">
      <c r="A4" s="428" t="str">
        <f>'format 4'!A4:H4</f>
        <v xml:space="preserve">fo|ky; dk uke     </v>
      </c>
      <c r="B4" s="428"/>
      <c r="C4" s="428"/>
      <c r="D4" s="465" t="str">
        <f>'formet 8 GA01'!C3</f>
        <v xml:space="preserve">dk;kZy; iz/kkukpk;Z  jktdh; mPp ek/;fed fo|ky;] fcNkokMh ¼tkyksj½ Mh-Mh-vks- dksM-&amp; </v>
      </c>
      <c r="E4" s="465"/>
      <c r="F4" s="465"/>
      <c r="G4" s="465"/>
      <c r="H4" s="465"/>
      <c r="I4" s="463" t="s">
        <v>292</v>
      </c>
      <c r="J4" s="463"/>
      <c r="K4" s="89">
        <v>27129</v>
      </c>
      <c r="L4" s="22"/>
      <c r="M4" s="22"/>
    </row>
    <row r="5" spans="1:13" ht="20.25" customHeight="1" x14ac:dyDescent="0.3">
      <c r="A5" s="464" t="s">
        <v>159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22"/>
      <c r="M5" s="22"/>
    </row>
    <row r="6" spans="1:13" ht="56.25" x14ac:dyDescent="0.25">
      <c r="A6" s="27" t="s">
        <v>43</v>
      </c>
      <c r="B6" s="384" t="s">
        <v>61</v>
      </c>
      <c r="C6" s="384"/>
      <c r="D6" s="27" t="s">
        <v>154</v>
      </c>
      <c r="E6" s="27" t="s">
        <v>45</v>
      </c>
      <c r="F6" s="27" t="s">
        <v>47</v>
      </c>
      <c r="G6" s="27" t="s">
        <v>160</v>
      </c>
      <c r="H6" s="174" t="s">
        <v>433</v>
      </c>
      <c r="I6" s="174" t="s">
        <v>434</v>
      </c>
      <c r="J6" s="174" t="s">
        <v>155</v>
      </c>
      <c r="K6" s="174" t="s">
        <v>156</v>
      </c>
    </row>
    <row r="7" spans="1:13" ht="20.25" customHeight="1" x14ac:dyDescent="0.3">
      <c r="A7" s="61">
        <v>1</v>
      </c>
      <c r="B7" s="269">
        <v>2</v>
      </c>
      <c r="C7" s="269"/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1:13" ht="54" customHeight="1" x14ac:dyDescent="0.25">
      <c r="A8" s="174">
        <v>1</v>
      </c>
      <c r="B8" s="466" t="str">
        <f>'formet 8 GA01'!C3</f>
        <v xml:space="preserve">dk;kZy; iz/kkukpk;Z  jktdh; mPp ek/;fed fo|ky;] fcNkokMh ¼tkyksj½ Mh-Mh-vks- dksM-&amp; </v>
      </c>
      <c r="C8" s="467"/>
      <c r="D8" s="233" t="s">
        <v>435</v>
      </c>
      <c r="E8" s="233" t="s">
        <v>24</v>
      </c>
      <c r="F8" s="220">
        <v>22275</v>
      </c>
      <c r="G8" s="220">
        <v>44196</v>
      </c>
      <c r="H8" s="55">
        <v>95900</v>
      </c>
      <c r="I8" s="55">
        <f>H8*117%</f>
        <v>112203</v>
      </c>
      <c r="J8" s="55">
        <v>300</v>
      </c>
      <c r="K8" s="55">
        <f>ROUND((H8+I8/31*300),0)</f>
        <v>1181735</v>
      </c>
    </row>
    <row r="9" spans="1:13" ht="59.25" customHeight="1" x14ac:dyDescent="0.25">
      <c r="A9" s="174">
        <v>2</v>
      </c>
      <c r="B9" s="468"/>
      <c r="C9" s="469"/>
      <c r="D9" s="233" t="s">
        <v>436</v>
      </c>
      <c r="E9" s="233" t="s">
        <v>28</v>
      </c>
      <c r="F9" s="220">
        <v>22313</v>
      </c>
      <c r="G9" s="220">
        <v>44227</v>
      </c>
      <c r="H9" s="55">
        <v>69200</v>
      </c>
      <c r="I9" s="55">
        <f>H9*117%</f>
        <v>80964</v>
      </c>
      <c r="J9" s="55">
        <v>300</v>
      </c>
      <c r="K9" s="55">
        <f>ROUND((H9+I9/31*300),0)</f>
        <v>852723</v>
      </c>
    </row>
    <row r="10" spans="1:13" ht="25.5" customHeight="1" x14ac:dyDescent="0.25">
      <c r="A10" s="273" t="s">
        <v>245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19">
        <f>SUM(K8:K9)</f>
        <v>2034458</v>
      </c>
    </row>
  </sheetData>
  <sheetProtection sheet="1" objects="1" scenarios="1"/>
  <mergeCells count="11">
    <mergeCell ref="A10:J10"/>
    <mergeCell ref="B8:C9"/>
    <mergeCell ref="A1:J1"/>
    <mergeCell ref="I4:J4"/>
    <mergeCell ref="A2:K2"/>
    <mergeCell ref="A3:K3"/>
    <mergeCell ref="A5:K5"/>
    <mergeCell ref="B6:C6"/>
    <mergeCell ref="B7:C7"/>
    <mergeCell ref="A4:C4"/>
    <mergeCell ref="D4:H4"/>
  </mergeCells>
  <pageMargins left="0.56999999999999995" right="0.41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"/>
  <sheetViews>
    <sheetView view="pageBreakPreview" zoomScaleSheetLayoutView="100" workbookViewId="0">
      <selection activeCell="D5" sqref="D5:D6"/>
    </sheetView>
  </sheetViews>
  <sheetFormatPr defaultRowHeight="18.75" x14ac:dyDescent="0.3"/>
  <cols>
    <col min="1" max="1" width="5.5703125" style="24" customWidth="1"/>
    <col min="2" max="2" width="11.85546875" style="24" customWidth="1"/>
    <col min="3" max="3" width="25.140625" style="24" customWidth="1"/>
    <col min="4" max="4" width="15.7109375" style="24" customWidth="1"/>
    <col min="5" max="5" width="4.7109375" style="24" customWidth="1"/>
    <col min="6" max="6" width="15.85546875" style="24" customWidth="1"/>
    <col min="7" max="7" width="15.140625" style="24" customWidth="1"/>
    <col min="8" max="8" width="3.85546875" style="24" customWidth="1"/>
    <col min="9" max="9" width="9.140625" style="24"/>
    <col min="10" max="10" width="11.5703125" style="24" customWidth="1"/>
    <col min="11" max="16384" width="9.140625" style="24"/>
  </cols>
  <sheetData>
    <row r="1" spans="1:12" ht="23.25" x14ac:dyDescent="0.3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87">
        <v>15</v>
      </c>
    </row>
    <row r="2" spans="1:12" ht="23.25" x14ac:dyDescent="0.35">
      <c r="A2" s="478" t="str">
        <f>'formet 5B'!A4:H4</f>
        <v xml:space="preserve">fo|ky; dk uke     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</row>
    <row r="3" spans="1:12" ht="23.25" x14ac:dyDescent="0.35">
      <c r="A3" s="478" t="s">
        <v>168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2" ht="20.25" customHeight="1" x14ac:dyDescent="0.3">
      <c r="A4" s="479" t="s">
        <v>169</v>
      </c>
      <c r="B4" s="479"/>
      <c r="C4" s="480" t="s">
        <v>215</v>
      </c>
      <c r="D4" s="480"/>
      <c r="E4" s="480"/>
      <c r="F4" s="465" t="s">
        <v>170</v>
      </c>
      <c r="G4" s="465"/>
      <c r="H4" s="465"/>
      <c r="I4" s="465"/>
      <c r="J4" s="465"/>
      <c r="K4" s="465"/>
      <c r="L4" s="465"/>
    </row>
    <row r="6" spans="1:12" x14ac:dyDescent="0.3">
      <c r="A6" s="385" t="s">
        <v>43</v>
      </c>
      <c r="B6" s="385" t="s">
        <v>161</v>
      </c>
      <c r="C6" s="385" t="s">
        <v>61</v>
      </c>
      <c r="D6" s="378" t="s">
        <v>358</v>
      </c>
      <c r="E6" s="379"/>
      <c r="F6" s="474" t="s">
        <v>359</v>
      </c>
      <c r="G6" s="378" t="s">
        <v>360</v>
      </c>
      <c r="H6" s="379"/>
      <c r="I6" s="378" t="s">
        <v>165</v>
      </c>
      <c r="J6" s="379"/>
      <c r="K6" s="470" t="s">
        <v>361</v>
      </c>
      <c r="L6" s="471"/>
    </row>
    <row r="7" spans="1:12" ht="57.75" customHeight="1" x14ac:dyDescent="0.3">
      <c r="A7" s="386"/>
      <c r="B7" s="386"/>
      <c r="C7" s="386"/>
      <c r="D7" s="380"/>
      <c r="E7" s="381"/>
      <c r="F7" s="475"/>
      <c r="G7" s="380"/>
      <c r="H7" s="381"/>
      <c r="I7" s="380"/>
      <c r="J7" s="381"/>
      <c r="K7" s="472"/>
      <c r="L7" s="473"/>
    </row>
    <row r="8" spans="1:12" ht="22.5" customHeight="1" x14ac:dyDescent="0.3">
      <c r="A8" s="84">
        <v>1</v>
      </c>
      <c r="B8" s="84">
        <v>2</v>
      </c>
      <c r="C8" s="84">
        <v>3</v>
      </c>
      <c r="D8" s="346">
        <v>4</v>
      </c>
      <c r="E8" s="347"/>
      <c r="F8" s="86">
        <v>5</v>
      </c>
      <c r="G8" s="346">
        <v>6</v>
      </c>
      <c r="H8" s="347"/>
      <c r="I8" s="346">
        <v>7</v>
      </c>
      <c r="J8" s="347"/>
      <c r="K8" s="346">
        <v>8</v>
      </c>
      <c r="L8" s="347"/>
    </row>
    <row r="9" spans="1:12" ht="79.5" customHeight="1" x14ac:dyDescent="0.3">
      <c r="A9" s="85">
        <v>1</v>
      </c>
      <c r="B9" s="231">
        <f>'chek list'!C5</f>
        <v>27</v>
      </c>
      <c r="C9" s="231" t="str">
        <f>'FORMET 9GA2'!C5:G5</f>
        <v xml:space="preserve">dk;kZy; iz/kkukpk;Z  jktdh; mPp ek/;fed fo|ky;] fcNkokMh ¼tkyksj½ Mh-Mh-vks- dksM-&amp; </v>
      </c>
      <c r="D9" s="476">
        <f>'FORMET 9GA2'!F9</f>
        <v>0</v>
      </c>
      <c r="E9" s="477"/>
      <c r="F9" s="160">
        <f>'FORMET 9GA2'!H9</f>
        <v>2498298</v>
      </c>
      <c r="G9" s="476">
        <f>I9-F9</f>
        <v>-2477976</v>
      </c>
      <c r="H9" s="477"/>
      <c r="I9" s="481">
        <f>'formet 8 GA01'!N36</f>
        <v>20322</v>
      </c>
      <c r="J9" s="481"/>
      <c r="K9" s="482">
        <f>D9-I9</f>
        <v>-20322</v>
      </c>
      <c r="L9" s="482"/>
    </row>
    <row r="11" spans="1:12" x14ac:dyDescent="0.3">
      <c r="A11" s="344" t="s">
        <v>171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</row>
  </sheetData>
  <sheetProtection sheet="1" objects="1" scenarios="1"/>
  <mergeCells count="22">
    <mergeCell ref="K9:L9"/>
    <mergeCell ref="A2:L2"/>
    <mergeCell ref="A3:L3"/>
    <mergeCell ref="A4:B4"/>
    <mergeCell ref="C4:E4"/>
    <mergeCell ref="F4:L4"/>
    <mergeCell ref="A11:L11"/>
    <mergeCell ref="G6:H7"/>
    <mergeCell ref="I6:J7"/>
    <mergeCell ref="K6:L7"/>
    <mergeCell ref="D8:E8"/>
    <mergeCell ref="G8:H8"/>
    <mergeCell ref="I8:J8"/>
    <mergeCell ref="K8:L8"/>
    <mergeCell ref="A6:A7"/>
    <mergeCell ref="B6:B7"/>
    <mergeCell ref="C6:C7"/>
    <mergeCell ref="D6:E7"/>
    <mergeCell ref="F6:F7"/>
    <mergeCell ref="D9:E9"/>
    <mergeCell ref="G9:H9"/>
    <mergeCell ref="I9:J9"/>
  </mergeCells>
  <hyperlinks>
    <hyperlink ref="F6" r:id="rId1" display="07@18 rd dk okLrfod O;;" xr:uid="{00000000-0004-0000-0D00-000000000000}"/>
  </hyperlinks>
  <pageMargins left="0.52" right="0.4" top="0.75" bottom="0.75" header="0.3" footer="0.3"/>
  <pageSetup paperSize="9" scale="99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0"/>
  <sheetViews>
    <sheetView view="pageLayout" zoomScaleSheetLayoutView="100" workbookViewId="0">
      <selection activeCell="D5" sqref="D5:D6"/>
    </sheetView>
  </sheetViews>
  <sheetFormatPr defaultRowHeight="18.75" x14ac:dyDescent="0.3"/>
  <cols>
    <col min="1" max="1" width="5.5703125" style="24" customWidth="1"/>
    <col min="2" max="2" width="11.85546875" style="24" customWidth="1"/>
    <col min="3" max="3" width="25.140625" style="24" customWidth="1"/>
    <col min="4" max="4" width="11.5703125" style="24" customWidth="1"/>
    <col min="5" max="5" width="9.140625" style="24"/>
    <col min="6" max="6" width="15.85546875" style="24" customWidth="1"/>
    <col min="7" max="7" width="9.140625" style="24"/>
    <col min="8" max="8" width="10.7109375" style="24" customWidth="1"/>
    <col min="9" max="9" width="9.140625" style="24"/>
    <col min="10" max="10" width="11.5703125" style="24" customWidth="1"/>
    <col min="11" max="16384" width="9.140625" style="24"/>
  </cols>
  <sheetData>
    <row r="1" spans="1:12" ht="23.25" customHeight="1" x14ac:dyDescent="0.35">
      <c r="A1" s="352" t="s">
        <v>166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87">
        <v>16</v>
      </c>
    </row>
    <row r="2" spans="1:12" ht="23.25" x14ac:dyDescent="0.35">
      <c r="A2" s="462" t="s">
        <v>167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</row>
    <row r="3" spans="1:12" ht="20.25" x14ac:dyDescent="0.3">
      <c r="A3" s="479" t="s">
        <v>169</v>
      </c>
      <c r="B3" s="479"/>
      <c r="C3" s="480" t="str">
        <f>'chek list'!C6</f>
        <v>2202-02-109-27-01 SF</v>
      </c>
      <c r="D3" s="480"/>
      <c r="E3" s="480"/>
    </row>
    <row r="4" spans="1:12" x14ac:dyDescent="0.3">
      <c r="A4" s="483" t="str">
        <f>'formet 8 (a)'!A2:L2</f>
        <v xml:space="preserve">fo|ky; dk uke     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</row>
    <row r="5" spans="1:12" ht="42.75" customHeight="1" x14ac:dyDescent="0.3">
      <c r="A5" s="486" t="s">
        <v>43</v>
      </c>
      <c r="B5" s="486" t="s">
        <v>161</v>
      </c>
      <c r="C5" s="486" t="s">
        <v>61</v>
      </c>
      <c r="D5" s="486" t="s">
        <v>362</v>
      </c>
      <c r="E5" s="486"/>
      <c r="F5" s="486" t="s">
        <v>363</v>
      </c>
      <c r="G5" s="486"/>
      <c r="H5" s="486" t="s">
        <v>164</v>
      </c>
      <c r="I5" s="486"/>
      <c r="J5" s="484" t="s">
        <v>447</v>
      </c>
      <c r="K5" s="485"/>
    </row>
    <row r="6" spans="1:12" ht="37.5" x14ac:dyDescent="0.3">
      <c r="A6" s="486"/>
      <c r="B6" s="486"/>
      <c r="C6" s="486"/>
      <c r="D6" s="59" t="s">
        <v>162</v>
      </c>
      <c r="E6" s="59" t="s">
        <v>163</v>
      </c>
      <c r="F6" s="59" t="s">
        <v>162</v>
      </c>
      <c r="G6" s="59" t="s">
        <v>163</v>
      </c>
      <c r="H6" s="59" t="s">
        <v>162</v>
      </c>
      <c r="I6" s="59" t="s">
        <v>163</v>
      </c>
      <c r="J6" s="59" t="s">
        <v>162</v>
      </c>
      <c r="K6" s="59" t="s">
        <v>163</v>
      </c>
    </row>
    <row r="7" spans="1:12" x14ac:dyDescent="0.3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</row>
    <row r="8" spans="1:12" ht="37.5" x14ac:dyDescent="0.3">
      <c r="A8" s="164">
        <v>1</v>
      </c>
      <c r="B8" s="245">
        <f>'chek list'!C5</f>
        <v>27</v>
      </c>
      <c r="C8" s="25" t="str">
        <f>'formet 8 GA01'!C3</f>
        <v xml:space="preserve">dk;kZy; iz/kkukpk;Z  jktdh; mPp ek/;fed fo|ky;] fcNkokMh ¼tkyksj½ Mh-Mh-vks- dksM-&amp; </v>
      </c>
      <c r="D8" s="164">
        <v>30000</v>
      </c>
      <c r="E8" s="164">
        <v>60000</v>
      </c>
      <c r="F8" s="164">
        <v>30000</v>
      </c>
      <c r="G8" s="164">
        <v>60000</v>
      </c>
      <c r="H8" s="164">
        <v>0</v>
      </c>
      <c r="I8" s="164">
        <v>0</v>
      </c>
      <c r="J8" s="164">
        <v>30000</v>
      </c>
      <c r="K8" s="164">
        <v>60000</v>
      </c>
    </row>
    <row r="9" spans="1:12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2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</sheetData>
  <sheetProtection sheet="1" objects="1" scenarios="1"/>
  <mergeCells count="12">
    <mergeCell ref="A1:K1"/>
    <mergeCell ref="A4:L4"/>
    <mergeCell ref="A2:L2"/>
    <mergeCell ref="A3:B3"/>
    <mergeCell ref="J5:K5"/>
    <mergeCell ref="H5:I5"/>
    <mergeCell ref="C3:E3"/>
    <mergeCell ref="B5:B6"/>
    <mergeCell ref="A5:A6"/>
    <mergeCell ref="F5:G5"/>
    <mergeCell ref="D5:E5"/>
    <mergeCell ref="C5:C6"/>
  </mergeCells>
  <hyperlinks>
    <hyperlink ref="J5" r:id="rId1" display="cpr@ ekax o&quot;kZ 2018&amp;19" xr:uid="{00000000-0004-0000-0E00-000000000000}"/>
  </hyperlinks>
  <pageMargins left="0.52" right="0.4" top="0.75" bottom="0.75" header="0.3" footer="0.3"/>
  <pageSetup paperSize="9" scale="99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3"/>
  <sheetViews>
    <sheetView view="pageBreakPreview" topLeftCell="A30" zoomScaleSheetLayoutView="100" workbookViewId="0">
      <selection activeCell="D5" sqref="D5:D6"/>
    </sheetView>
  </sheetViews>
  <sheetFormatPr defaultRowHeight="18.75" x14ac:dyDescent="0.3"/>
  <cols>
    <col min="1" max="1" width="14.28515625" style="24" customWidth="1"/>
    <col min="2" max="3" width="9.140625" style="24"/>
    <col min="4" max="4" width="16.7109375" style="24" customWidth="1"/>
    <col min="5" max="5" width="17.42578125" style="24" customWidth="1"/>
    <col min="6" max="16384" width="9.140625" style="24"/>
  </cols>
  <sheetData>
    <row r="1" spans="1:8" ht="14.25" customHeight="1" x14ac:dyDescent="0.3">
      <c r="A1" s="350" t="s">
        <v>208</v>
      </c>
      <c r="B1" s="350"/>
      <c r="C1" s="350"/>
      <c r="D1" s="350"/>
      <c r="E1" s="350"/>
      <c r="F1" s="350"/>
      <c r="G1" s="350"/>
      <c r="H1" s="181">
        <v>17</v>
      </c>
    </row>
    <row r="2" spans="1:8" x14ac:dyDescent="0.3">
      <c r="A2" s="328" t="s">
        <v>437</v>
      </c>
      <c r="B2" s="328"/>
      <c r="C2" s="328"/>
      <c r="D2" s="328"/>
      <c r="E2" s="328"/>
      <c r="F2" s="328"/>
      <c r="G2" s="328"/>
      <c r="H2" s="328"/>
    </row>
    <row r="3" spans="1:8" ht="18" customHeight="1" x14ac:dyDescent="0.3">
      <c r="A3" s="177" t="s">
        <v>199</v>
      </c>
      <c r="B3" s="177" t="s">
        <v>200</v>
      </c>
      <c r="C3" s="177" t="s">
        <v>201</v>
      </c>
      <c r="D3" s="225" t="s">
        <v>439</v>
      </c>
      <c r="E3" s="224" t="s">
        <v>365</v>
      </c>
      <c r="F3" s="440" t="s">
        <v>202</v>
      </c>
      <c r="G3" s="440"/>
      <c r="H3" s="440"/>
    </row>
    <row r="4" spans="1:8" ht="18" customHeight="1" x14ac:dyDescent="0.3">
      <c r="A4" s="177" t="s">
        <v>204</v>
      </c>
      <c r="B4" s="177"/>
      <c r="C4" s="177">
        <v>75</v>
      </c>
      <c r="D4" s="177">
        <f>B4*C4*10</f>
        <v>0</v>
      </c>
      <c r="E4" s="177">
        <f>D4</f>
        <v>0</v>
      </c>
      <c r="F4" s="177" t="s">
        <v>127</v>
      </c>
      <c r="G4" s="177" t="s">
        <v>156</v>
      </c>
      <c r="H4" s="177" t="s">
        <v>203</v>
      </c>
    </row>
    <row r="5" spans="1:8" ht="18" customHeight="1" x14ac:dyDescent="0.3">
      <c r="A5" s="177" t="s">
        <v>205</v>
      </c>
      <c r="B5" s="177"/>
      <c r="C5" s="177">
        <v>125</v>
      </c>
      <c r="D5" s="232">
        <f>B5*C5*10</f>
        <v>0</v>
      </c>
      <c r="E5" s="177">
        <f t="shared" ref="E5:E7" si="0">D5</f>
        <v>0</v>
      </c>
      <c r="F5" s="177" t="s">
        <v>79</v>
      </c>
      <c r="G5" s="177"/>
      <c r="H5" s="177"/>
    </row>
    <row r="6" spans="1:8" ht="18" customHeight="1" x14ac:dyDescent="0.3">
      <c r="A6" s="177" t="s">
        <v>206</v>
      </c>
      <c r="B6" s="177"/>
      <c r="C6" s="177">
        <v>225</v>
      </c>
      <c r="D6" s="177">
        <f>(B6*C6*10)+B6*750</f>
        <v>0</v>
      </c>
      <c r="E6" s="177">
        <f t="shared" si="0"/>
        <v>0</v>
      </c>
      <c r="F6" s="177" t="s">
        <v>82</v>
      </c>
      <c r="G6" s="177"/>
      <c r="H6" s="177"/>
    </row>
    <row r="7" spans="1:8" ht="18" customHeight="1" x14ac:dyDescent="0.3">
      <c r="A7" s="177" t="s">
        <v>207</v>
      </c>
      <c r="B7" s="177"/>
      <c r="C7" s="177">
        <v>225</v>
      </c>
      <c r="D7" s="232">
        <f>(B7*C7*10)+B7*750</f>
        <v>0</v>
      </c>
      <c r="E7" s="177">
        <f t="shared" si="0"/>
        <v>0</v>
      </c>
      <c r="F7" s="177" t="s">
        <v>84</v>
      </c>
      <c r="G7" s="177"/>
      <c r="H7" s="177"/>
    </row>
    <row r="8" spans="1:8" s="159" customFormat="1" ht="18" customHeight="1" x14ac:dyDescent="0.3">
      <c r="A8" s="230" t="s">
        <v>245</v>
      </c>
      <c r="B8" s="230">
        <f>SUM(B4:B7)</f>
        <v>0</v>
      </c>
      <c r="C8" s="230"/>
      <c r="D8" s="230">
        <f>SUM(D4:D7)</f>
        <v>0</v>
      </c>
      <c r="E8" s="230">
        <f>SUM(E4:E7)</f>
        <v>0</v>
      </c>
      <c r="F8" s="230"/>
      <c r="G8" s="230">
        <f>SUM(G5:G7)</f>
        <v>0</v>
      </c>
      <c r="H8" s="230"/>
    </row>
    <row r="9" spans="1:8" x14ac:dyDescent="0.3">
      <c r="A9" s="328" t="s">
        <v>438</v>
      </c>
      <c r="B9" s="328"/>
      <c r="C9" s="328"/>
      <c r="D9" s="328"/>
      <c r="E9" s="328"/>
      <c r="F9" s="328"/>
      <c r="G9" s="328"/>
      <c r="H9" s="328"/>
    </row>
    <row r="10" spans="1:8" ht="18" customHeight="1" x14ac:dyDescent="0.3">
      <c r="A10" s="177" t="s">
        <v>199</v>
      </c>
      <c r="B10" s="177" t="s">
        <v>200</v>
      </c>
      <c r="C10" s="177" t="s">
        <v>201</v>
      </c>
      <c r="D10" s="225" t="s">
        <v>235</v>
      </c>
      <c r="E10" s="225" t="s">
        <v>365</v>
      </c>
      <c r="F10" s="440" t="s">
        <v>202</v>
      </c>
      <c r="G10" s="440"/>
      <c r="H10" s="440"/>
    </row>
    <row r="11" spans="1:8" ht="18" customHeight="1" x14ac:dyDescent="0.3">
      <c r="A11" s="177" t="s">
        <v>204</v>
      </c>
      <c r="B11" s="177"/>
      <c r="C11" s="177">
        <v>75</v>
      </c>
      <c r="D11" s="232">
        <f>B11*C11*10</f>
        <v>0</v>
      </c>
      <c r="E11" s="177">
        <f>D11</f>
        <v>0</v>
      </c>
      <c r="F11" s="177" t="s">
        <v>127</v>
      </c>
      <c r="G11" s="177" t="s">
        <v>156</v>
      </c>
      <c r="H11" s="177" t="s">
        <v>203</v>
      </c>
    </row>
    <row r="12" spans="1:8" ht="18" customHeight="1" x14ac:dyDescent="0.3">
      <c r="A12" s="177" t="s">
        <v>205</v>
      </c>
      <c r="B12" s="177"/>
      <c r="C12" s="177">
        <v>125</v>
      </c>
      <c r="D12" s="232">
        <f>B12*C12*10</f>
        <v>0</v>
      </c>
      <c r="E12" s="177">
        <f t="shared" ref="E12:E14" si="1">D12</f>
        <v>0</v>
      </c>
      <c r="F12" s="177" t="s">
        <v>79</v>
      </c>
      <c r="G12" s="177"/>
      <c r="H12" s="177"/>
    </row>
    <row r="13" spans="1:8" ht="18" customHeight="1" x14ac:dyDescent="0.3">
      <c r="A13" s="177" t="s">
        <v>206</v>
      </c>
      <c r="B13" s="177"/>
      <c r="C13" s="177">
        <v>150</v>
      </c>
      <c r="D13" s="232">
        <f>(B13*C13*10)+B13*750</f>
        <v>0</v>
      </c>
      <c r="E13" s="177">
        <f t="shared" si="1"/>
        <v>0</v>
      </c>
      <c r="F13" s="177" t="s">
        <v>82</v>
      </c>
      <c r="G13" s="177"/>
      <c r="H13" s="177"/>
    </row>
    <row r="14" spans="1:8" ht="18" customHeight="1" x14ac:dyDescent="0.3">
      <c r="A14" s="177" t="s">
        <v>207</v>
      </c>
      <c r="B14" s="177"/>
      <c r="C14" s="177">
        <v>150</v>
      </c>
      <c r="D14" s="232">
        <f>(B14*C14*10)+B14*750</f>
        <v>0</v>
      </c>
      <c r="E14" s="177">
        <f t="shared" si="1"/>
        <v>0</v>
      </c>
      <c r="F14" s="177" t="s">
        <v>84</v>
      </c>
      <c r="G14" s="177"/>
      <c r="H14" s="177"/>
    </row>
    <row r="15" spans="1:8" s="159" customFormat="1" ht="18" customHeight="1" x14ac:dyDescent="0.3">
      <c r="A15" s="230" t="s">
        <v>245</v>
      </c>
      <c r="B15" s="230">
        <f>SUM(B11:B14)</f>
        <v>0</v>
      </c>
      <c r="C15" s="230"/>
      <c r="D15" s="230">
        <f>SUM(D11:D14)</f>
        <v>0</v>
      </c>
      <c r="E15" s="230">
        <f>SUM(E11:E14)</f>
        <v>0</v>
      </c>
      <c r="F15" s="230"/>
      <c r="G15" s="230">
        <f>SUM(G12:G14)</f>
        <v>0</v>
      </c>
      <c r="H15" s="230"/>
    </row>
    <row r="16" spans="1:8" x14ac:dyDescent="0.3">
      <c r="A16" s="328" t="s">
        <v>209</v>
      </c>
      <c r="B16" s="328"/>
      <c r="C16" s="328"/>
      <c r="D16" s="328"/>
      <c r="E16" s="328"/>
      <c r="F16" s="328"/>
      <c r="G16" s="328"/>
      <c r="H16" s="328"/>
    </row>
    <row r="17" spans="1:8" ht="18" customHeight="1" x14ac:dyDescent="0.3">
      <c r="A17" s="177" t="s">
        <v>199</v>
      </c>
      <c r="B17" s="177" t="s">
        <v>200</v>
      </c>
      <c r="C17" s="177" t="s">
        <v>201</v>
      </c>
      <c r="D17" s="225" t="s">
        <v>235</v>
      </c>
      <c r="E17" s="225" t="s">
        <v>365</v>
      </c>
      <c r="F17" s="440" t="s">
        <v>202</v>
      </c>
      <c r="G17" s="440"/>
      <c r="H17" s="440"/>
    </row>
    <row r="18" spans="1:8" ht="18" customHeight="1" x14ac:dyDescent="0.3">
      <c r="A18" s="177" t="s">
        <v>204</v>
      </c>
      <c r="B18" s="177"/>
      <c r="C18" s="177">
        <v>100</v>
      </c>
      <c r="D18" s="177">
        <f>B18*C18*10</f>
        <v>0</v>
      </c>
      <c r="E18" s="177">
        <f>D18</f>
        <v>0</v>
      </c>
      <c r="F18" s="177" t="s">
        <v>127</v>
      </c>
      <c r="G18" s="177" t="s">
        <v>156</v>
      </c>
      <c r="H18" s="177" t="s">
        <v>203</v>
      </c>
    </row>
    <row r="19" spans="1:8" ht="18" customHeight="1" x14ac:dyDescent="0.3">
      <c r="A19" s="177" t="s">
        <v>205</v>
      </c>
      <c r="B19" s="177"/>
      <c r="C19" s="177">
        <v>100</v>
      </c>
      <c r="D19" s="232">
        <f t="shared" ref="D19:D21" si="2">B19*C19*10</f>
        <v>0</v>
      </c>
      <c r="E19" s="177">
        <f t="shared" ref="E19:E21" si="3">D19</f>
        <v>0</v>
      </c>
      <c r="F19" s="177" t="s">
        <v>79</v>
      </c>
      <c r="G19" s="177"/>
      <c r="H19" s="177"/>
    </row>
    <row r="20" spans="1:8" ht="18" customHeight="1" x14ac:dyDescent="0.3">
      <c r="A20" s="177" t="s">
        <v>206</v>
      </c>
      <c r="B20" s="177"/>
      <c r="C20" s="177">
        <v>100</v>
      </c>
      <c r="D20" s="232">
        <f t="shared" si="2"/>
        <v>0</v>
      </c>
      <c r="E20" s="177">
        <f t="shared" si="3"/>
        <v>0</v>
      </c>
      <c r="F20" s="177" t="s">
        <v>82</v>
      </c>
      <c r="G20" s="177"/>
      <c r="H20" s="177"/>
    </row>
    <row r="21" spans="1:8" ht="18" customHeight="1" x14ac:dyDescent="0.3">
      <c r="A21" s="177" t="s">
        <v>207</v>
      </c>
      <c r="B21" s="177"/>
      <c r="C21" s="177">
        <v>100</v>
      </c>
      <c r="D21" s="232">
        <f t="shared" si="2"/>
        <v>0</v>
      </c>
      <c r="E21" s="177">
        <f t="shared" si="3"/>
        <v>0</v>
      </c>
      <c r="F21" s="177" t="s">
        <v>84</v>
      </c>
      <c r="G21" s="177"/>
      <c r="H21" s="177"/>
    </row>
    <row r="22" spans="1:8" s="159" customFormat="1" ht="18" customHeight="1" x14ac:dyDescent="0.3">
      <c r="A22" s="230" t="s">
        <v>245</v>
      </c>
      <c r="B22" s="230">
        <f>SUM(B18:B21)</f>
        <v>0</v>
      </c>
      <c r="C22" s="230"/>
      <c r="D22" s="230">
        <f>SUM(D18:D21)</f>
        <v>0</v>
      </c>
      <c r="E22" s="230">
        <f>SUM(E18:E21)</f>
        <v>0</v>
      </c>
      <c r="F22" s="230"/>
      <c r="G22" s="230">
        <f>SUM(G19:G21)</f>
        <v>0</v>
      </c>
      <c r="H22" s="230"/>
    </row>
    <row r="23" spans="1:8" ht="18" customHeight="1" x14ac:dyDescent="0.3">
      <c r="A23" s="328" t="s">
        <v>211</v>
      </c>
      <c r="B23" s="328"/>
      <c r="C23" s="328"/>
      <c r="D23" s="328"/>
      <c r="E23" s="328"/>
      <c r="F23" s="328"/>
      <c r="G23" s="328"/>
      <c r="H23" s="328"/>
    </row>
    <row r="24" spans="1:8" ht="18" customHeight="1" x14ac:dyDescent="0.3">
      <c r="A24" s="177" t="s">
        <v>199</v>
      </c>
      <c r="B24" s="177" t="s">
        <v>200</v>
      </c>
      <c r="C24" s="177" t="s">
        <v>201</v>
      </c>
      <c r="D24" s="225" t="s">
        <v>235</v>
      </c>
      <c r="E24" s="225" t="s">
        <v>365</v>
      </c>
      <c r="F24" s="440" t="s">
        <v>202</v>
      </c>
      <c r="G24" s="440"/>
      <c r="H24" s="440"/>
    </row>
    <row r="25" spans="1:8" ht="18" customHeight="1" x14ac:dyDescent="0.3">
      <c r="A25" s="177" t="s">
        <v>204</v>
      </c>
      <c r="B25" s="177"/>
      <c r="C25" s="177">
        <v>50</v>
      </c>
      <c r="D25" s="177">
        <f>B25*C25*10</f>
        <v>0</v>
      </c>
      <c r="E25" s="177">
        <f>D25</f>
        <v>0</v>
      </c>
      <c r="F25" s="177" t="s">
        <v>127</v>
      </c>
      <c r="G25" s="177" t="s">
        <v>156</v>
      </c>
      <c r="H25" s="177" t="s">
        <v>203</v>
      </c>
    </row>
    <row r="26" spans="1:8" ht="18" customHeight="1" x14ac:dyDescent="0.3">
      <c r="A26" s="177" t="s">
        <v>205</v>
      </c>
      <c r="B26" s="177"/>
      <c r="C26" s="177">
        <v>100</v>
      </c>
      <c r="D26" s="232">
        <f t="shared" ref="D26:D28" si="4">B26*C26*10</f>
        <v>0</v>
      </c>
      <c r="E26" s="177">
        <f t="shared" ref="E26:E28" si="5">D26</f>
        <v>0</v>
      </c>
      <c r="F26" s="177" t="s">
        <v>79</v>
      </c>
      <c r="G26" s="177"/>
      <c r="H26" s="177"/>
    </row>
    <row r="27" spans="1:8" ht="18" customHeight="1" x14ac:dyDescent="0.3">
      <c r="A27" s="177" t="s">
        <v>206</v>
      </c>
      <c r="B27" s="177"/>
      <c r="C27" s="177">
        <v>60</v>
      </c>
      <c r="D27" s="232">
        <f t="shared" si="4"/>
        <v>0</v>
      </c>
      <c r="E27" s="177">
        <f t="shared" si="5"/>
        <v>0</v>
      </c>
      <c r="F27" s="177" t="s">
        <v>82</v>
      </c>
      <c r="G27" s="177"/>
      <c r="H27" s="177"/>
    </row>
    <row r="28" spans="1:8" ht="18" customHeight="1" x14ac:dyDescent="0.3">
      <c r="A28" s="177" t="s">
        <v>207</v>
      </c>
      <c r="B28" s="177"/>
      <c r="C28" s="177">
        <v>120</v>
      </c>
      <c r="D28" s="232">
        <f t="shared" si="4"/>
        <v>0</v>
      </c>
      <c r="E28" s="177">
        <f t="shared" si="5"/>
        <v>0</v>
      </c>
      <c r="F28" s="177" t="s">
        <v>84</v>
      </c>
      <c r="G28" s="177"/>
      <c r="H28" s="177"/>
    </row>
    <row r="29" spans="1:8" s="159" customFormat="1" ht="18" customHeight="1" x14ac:dyDescent="0.3">
      <c r="A29" s="230" t="s">
        <v>245</v>
      </c>
      <c r="B29" s="230">
        <f>SUM(B25:B28)</f>
        <v>0</v>
      </c>
      <c r="C29" s="230"/>
      <c r="D29" s="230">
        <f>SUM(D25:D28)</f>
        <v>0</v>
      </c>
      <c r="E29" s="230">
        <f>SUM(E25:E28)</f>
        <v>0</v>
      </c>
      <c r="F29" s="230"/>
      <c r="G29" s="230">
        <f>SUM(G26:G28)</f>
        <v>0</v>
      </c>
      <c r="H29" s="230"/>
    </row>
    <row r="30" spans="1:8" ht="18" customHeight="1" x14ac:dyDescent="0.3">
      <c r="A30" s="328" t="s">
        <v>442</v>
      </c>
      <c r="B30" s="328"/>
      <c r="C30" s="328"/>
      <c r="D30" s="328"/>
      <c r="E30" s="328"/>
      <c r="F30" s="328"/>
      <c r="G30" s="328"/>
      <c r="H30" s="328"/>
    </row>
    <row r="31" spans="1:8" ht="18" customHeight="1" x14ac:dyDescent="0.3">
      <c r="A31" s="177" t="s">
        <v>199</v>
      </c>
      <c r="B31" s="177" t="s">
        <v>200</v>
      </c>
      <c r="C31" s="177" t="s">
        <v>201</v>
      </c>
      <c r="D31" s="225" t="s">
        <v>445</v>
      </c>
      <c r="E31" s="224" t="s">
        <v>444</v>
      </c>
      <c r="F31" s="440" t="s">
        <v>202</v>
      </c>
      <c r="G31" s="440"/>
      <c r="H31" s="440"/>
    </row>
    <row r="32" spans="1:8" ht="12.75" customHeight="1" x14ac:dyDescent="0.3">
      <c r="A32" s="445" t="s">
        <v>210</v>
      </c>
      <c r="B32" s="445"/>
      <c r="C32" s="445">
        <v>230</v>
      </c>
      <c r="D32" s="445">
        <f>B32*C32</f>
        <v>0</v>
      </c>
      <c r="E32" s="445">
        <f>D32</f>
        <v>0</v>
      </c>
      <c r="F32" s="177" t="s">
        <v>127</v>
      </c>
      <c r="G32" s="177" t="s">
        <v>156</v>
      </c>
      <c r="H32" s="177" t="s">
        <v>203</v>
      </c>
    </row>
    <row r="33" spans="1:8" ht="13.5" customHeight="1" x14ac:dyDescent="0.3">
      <c r="A33" s="446"/>
      <c r="B33" s="446"/>
      <c r="C33" s="446"/>
      <c r="D33" s="446"/>
      <c r="E33" s="446"/>
      <c r="F33" s="177" t="s">
        <v>79</v>
      </c>
      <c r="G33" s="177"/>
      <c r="H33" s="177"/>
    </row>
    <row r="34" spans="1:8" ht="15.75" customHeight="1" x14ac:dyDescent="0.3">
      <c r="A34" s="177" t="s">
        <v>443</v>
      </c>
      <c r="B34" s="177"/>
      <c r="C34" s="177">
        <v>230</v>
      </c>
      <c r="D34" s="177">
        <f t="shared" ref="D34" si="6">B34*C34</f>
        <v>0</v>
      </c>
      <c r="E34" s="177">
        <f t="shared" ref="E34" si="7">D34</f>
        <v>0</v>
      </c>
      <c r="F34" s="177" t="s">
        <v>82</v>
      </c>
      <c r="G34" s="177"/>
      <c r="H34" s="177"/>
    </row>
    <row r="35" spans="1:8" s="159" customFormat="1" ht="15" customHeight="1" x14ac:dyDescent="0.3">
      <c r="A35" s="230" t="s">
        <v>245</v>
      </c>
      <c r="B35" s="230">
        <f>SUM(B32:B34)</f>
        <v>0</v>
      </c>
      <c r="C35" s="230"/>
      <c r="D35" s="230">
        <f>SUM(D32:D34)</f>
        <v>0</v>
      </c>
      <c r="E35" s="230">
        <f>SUM(E32:E34)</f>
        <v>0</v>
      </c>
      <c r="F35" s="230" t="s">
        <v>84</v>
      </c>
      <c r="G35" s="230"/>
      <c r="H35" s="230"/>
    </row>
    <row r="36" spans="1:8" ht="18" customHeight="1" x14ac:dyDescent="0.3">
      <c r="A36" s="328" t="s">
        <v>446</v>
      </c>
      <c r="B36" s="328"/>
      <c r="C36" s="328"/>
      <c r="D36" s="328"/>
      <c r="E36" s="328"/>
      <c r="F36" s="328"/>
      <c r="G36" s="328"/>
      <c r="H36" s="328"/>
    </row>
    <row r="37" spans="1:8" ht="18" customHeight="1" x14ac:dyDescent="0.3">
      <c r="A37" s="177" t="s">
        <v>199</v>
      </c>
      <c r="B37" s="177" t="s">
        <v>200</v>
      </c>
      <c r="C37" s="177" t="s">
        <v>201</v>
      </c>
      <c r="D37" s="225" t="s">
        <v>445</v>
      </c>
      <c r="E37" s="224" t="s">
        <v>444</v>
      </c>
      <c r="F37" s="440" t="s">
        <v>202</v>
      </c>
      <c r="G37" s="440"/>
      <c r="H37" s="440"/>
    </row>
    <row r="38" spans="1:8" ht="13.5" customHeight="1" x14ac:dyDescent="0.3">
      <c r="A38" s="445" t="s">
        <v>210</v>
      </c>
      <c r="B38" s="445"/>
      <c r="C38" s="445">
        <v>230</v>
      </c>
      <c r="D38" s="445">
        <f>B38*C38</f>
        <v>0</v>
      </c>
      <c r="E38" s="445">
        <f>D38</f>
        <v>0</v>
      </c>
      <c r="F38" s="177" t="s">
        <v>127</v>
      </c>
      <c r="G38" s="177" t="s">
        <v>156</v>
      </c>
      <c r="H38" s="177" t="s">
        <v>203</v>
      </c>
    </row>
    <row r="39" spans="1:8" ht="14.25" customHeight="1" x14ac:dyDescent="0.3">
      <c r="A39" s="446"/>
      <c r="B39" s="446"/>
      <c r="C39" s="446"/>
      <c r="D39" s="446"/>
      <c r="E39" s="446"/>
      <c r="F39" s="177" t="s">
        <v>79</v>
      </c>
      <c r="G39" s="177"/>
      <c r="H39" s="177"/>
    </row>
    <row r="40" spans="1:8" ht="15" customHeight="1" x14ac:dyDescent="0.3">
      <c r="A40" s="177" t="s">
        <v>443</v>
      </c>
      <c r="B40" s="177"/>
      <c r="C40" s="177">
        <v>230</v>
      </c>
      <c r="D40" s="177">
        <f t="shared" ref="D40" si="8">B40*C40</f>
        <v>0</v>
      </c>
      <c r="E40" s="177">
        <f t="shared" ref="E40" si="9">D40</f>
        <v>0</v>
      </c>
      <c r="F40" s="177" t="s">
        <v>82</v>
      </c>
      <c r="G40" s="177"/>
      <c r="H40" s="177"/>
    </row>
    <row r="41" spans="1:8" s="159" customFormat="1" ht="15" customHeight="1" x14ac:dyDescent="0.3">
      <c r="A41" s="230" t="s">
        <v>245</v>
      </c>
      <c r="B41" s="230">
        <f>SUM(B38:B40)</f>
        <v>0</v>
      </c>
      <c r="C41" s="230"/>
      <c r="D41" s="230">
        <f>SUM(D38:D40)</f>
        <v>0</v>
      </c>
      <c r="E41" s="230">
        <f>SUM(E38:E40)</f>
        <v>0</v>
      </c>
      <c r="F41" s="230" t="s">
        <v>84</v>
      </c>
      <c r="G41" s="230">
        <f>SUM(G39:G40)</f>
        <v>0</v>
      </c>
      <c r="H41" s="230"/>
    </row>
    <row r="42" spans="1:8" ht="18" customHeight="1" x14ac:dyDescent="0.3">
      <c r="A42" s="328" t="s">
        <v>440</v>
      </c>
      <c r="B42" s="328"/>
      <c r="C42" s="328"/>
      <c r="D42" s="328"/>
      <c r="E42" s="328"/>
      <c r="F42" s="328"/>
      <c r="G42" s="328"/>
      <c r="H42" s="328"/>
    </row>
    <row r="43" spans="1:8" ht="18" customHeight="1" x14ac:dyDescent="0.3">
      <c r="A43" s="177" t="s">
        <v>199</v>
      </c>
      <c r="B43" s="177" t="s">
        <v>200</v>
      </c>
      <c r="C43" s="177" t="s">
        <v>201</v>
      </c>
      <c r="D43" s="225" t="s">
        <v>445</v>
      </c>
      <c r="E43" s="224" t="s">
        <v>444</v>
      </c>
      <c r="F43" s="440" t="s">
        <v>202</v>
      </c>
      <c r="G43" s="440"/>
      <c r="H43" s="440"/>
    </row>
    <row r="44" spans="1:8" ht="18" customHeight="1" x14ac:dyDescent="0.3">
      <c r="A44" s="445" t="s">
        <v>210</v>
      </c>
      <c r="B44" s="445"/>
      <c r="C44" s="445">
        <v>160</v>
      </c>
      <c r="D44" s="445">
        <f>B44*C44*10</f>
        <v>0</v>
      </c>
      <c r="E44" s="445">
        <f>D44</f>
        <v>0</v>
      </c>
      <c r="F44" s="177" t="s">
        <v>127</v>
      </c>
      <c r="G44" s="177" t="s">
        <v>156</v>
      </c>
      <c r="H44" s="177" t="s">
        <v>203</v>
      </c>
    </row>
    <row r="45" spans="1:8" ht="12.75" customHeight="1" x14ac:dyDescent="0.3">
      <c r="A45" s="446"/>
      <c r="B45" s="446"/>
      <c r="C45" s="446"/>
      <c r="D45" s="446"/>
      <c r="E45" s="446"/>
      <c r="F45" s="177" t="s">
        <v>79</v>
      </c>
      <c r="G45" s="177"/>
      <c r="H45" s="177"/>
    </row>
    <row r="46" spans="1:8" ht="18" customHeight="1" x14ac:dyDescent="0.3">
      <c r="A46" s="177" t="s">
        <v>443</v>
      </c>
      <c r="B46" s="177"/>
      <c r="C46" s="177">
        <v>160</v>
      </c>
      <c r="D46" s="177">
        <f>B46*C46*10</f>
        <v>0</v>
      </c>
      <c r="E46" s="177">
        <f t="shared" ref="E46" si="10">D46</f>
        <v>0</v>
      </c>
      <c r="F46" s="177" t="s">
        <v>82</v>
      </c>
      <c r="G46" s="177"/>
      <c r="H46" s="177"/>
    </row>
    <row r="47" spans="1:8" s="159" customFormat="1" ht="18" customHeight="1" x14ac:dyDescent="0.3">
      <c r="A47" s="230" t="s">
        <v>245</v>
      </c>
      <c r="B47" s="230">
        <f>SUM(B44:B46)</f>
        <v>0</v>
      </c>
      <c r="C47" s="230"/>
      <c r="D47" s="230">
        <f>SUM(D44:D46)</f>
        <v>0</v>
      </c>
      <c r="E47" s="230">
        <f>SUM(E44:E46)</f>
        <v>0</v>
      </c>
      <c r="F47" s="230" t="s">
        <v>84</v>
      </c>
      <c r="G47" s="230">
        <f>SUM(G45:G46)</f>
        <v>0</v>
      </c>
      <c r="H47" s="230"/>
    </row>
    <row r="48" spans="1:8" ht="18" customHeight="1" x14ac:dyDescent="0.3">
      <c r="A48" s="328" t="s">
        <v>441</v>
      </c>
      <c r="B48" s="328"/>
      <c r="C48" s="328"/>
      <c r="D48" s="328"/>
      <c r="E48" s="328"/>
      <c r="F48" s="328"/>
      <c r="G48" s="328"/>
      <c r="H48" s="328"/>
    </row>
    <row r="49" spans="1:8" ht="18" customHeight="1" x14ac:dyDescent="0.3">
      <c r="A49" s="177" t="s">
        <v>199</v>
      </c>
      <c r="B49" s="177" t="s">
        <v>200</v>
      </c>
      <c r="C49" s="177" t="s">
        <v>201</v>
      </c>
      <c r="D49" s="225" t="s">
        <v>445</v>
      </c>
      <c r="E49" s="224" t="s">
        <v>444</v>
      </c>
      <c r="F49" s="440" t="s">
        <v>202</v>
      </c>
      <c r="G49" s="440"/>
      <c r="H49" s="440"/>
    </row>
    <row r="50" spans="1:8" ht="13.5" customHeight="1" x14ac:dyDescent="0.3">
      <c r="A50" s="445" t="s">
        <v>210</v>
      </c>
      <c r="B50" s="445"/>
      <c r="C50" s="445">
        <v>230</v>
      </c>
      <c r="D50" s="445">
        <f>B50*C50*10</f>
        <v>0</v>
      </c>
      <c r="E50" s="445">
        <f>D50</f>
        <v>0</v>
      </c>
      <c r="F50" s="177" t="s">
        <v>127</v>
      </c>
      <c r="G50" s="177" t="s">
        <v>156</v>
      </c>
      <c r="H50" s="177" t="s">
        <v>203</v>
      </c>
    </row>
    <row r="51" spans="1:8" ht="14.25" customHeight="1" x14ac:dyDescent="0.3">
      <c r="A51" s="446"/>
      <c r="B51" s="446"/>
      <c r="C51" s="446"/>
      <c r="D51" s="446"/>
      <c r="E51" s="446"/>
      <c r="F51" s="177" t="s">
        <v>79</v>
      </c>
      <c r="G51" s="177"/>
      <c r="H51" s="177"/>
    </row>
    <row r="52" spans="1:8" ht="15" customHeight="1" x14ac:dyDescent="0.3">
      <c r="A52" s="177" t="s">
        <v>443</v>
      </c>
      <c r="B52" s="177"/>
      <c r="C52" s="177">
        <v>230</v>
      </c>
      <c r="D52" s="177">
        <f>B52*C52*10</f>
        <v>0</v>
      </c>
      <c r="E52" s="177">
        <f t="shared" ref="E52" si="11">D52</f>
        <v>0</v>
      </c>
      <c r="F52" s="177" t="s">
        <v>82</v>
      </c>
      <c r="G52" s="177"/>
      <c r="H52" s="177"/>
    </row>
    <row r="53" spans="1:8" s="159" customFormat="1" ht="15.75" customHeight="1" x14ac:dyDescent="0.3">
      <c r="A53" s="230" t="s">
        <v>245</v>
      </c>
      <c r="B53" s="230">
        <f>SUM(B50:B52)</f>
        <v>0</v>
      </c>
      <c r="C53" s="230"/>
      <c r="D53" s="230">
        <f>SUM(D50:D52)</f>
        <v>0</v>
      </c>
      <c r="E53" s="230">
        <f>SUM(E50:E52)</f>
        <v>0</v>
      </c>
      <c r="F53" s="230" t="s">
        <v>84</v>
      </c>
      <c r="G53" s="230">
        <f>SUM(G51:G52)</f>
        <v>0</v>
      </c>
      <c r="H53" s="230"/>
    </row>
  </sheetData>
  <sheetProtection sheet="1" objects="1" scenarios="1"/>
  <mergeCells count="37">
    <mergeCell ref="A50:A51"/>
    <mergeCell ref="B50:B51"/>
    <mergeCell ref="C50:C51"/>
    <mergeCell ref="D50:D51"/>
    <mergeCell ref="E50:E51"/>
    <mergeCell ref="A48:H48"/>
    <mergeCell ref="F49:H49"/>
    <mergeCell ref="A32:A33"/>
    <mergeCell ref="B32:B33"/>
    <mergeCell ref="C32:C33"/>
    <mergeCell ref="D32:D33"/>
    <mergeCell ref="E32:E33"/>
    <mergeCell ref="A38:A39"/>
    <mergeCell ref="B38:B39"/>
    <mergeCell ref="C38:C39"/>
    <mergeCell ref="D38:D39"/>
    <mergeCell ref="E38:E39"/>
    <mergeCell ref="A44:A45"/>
    <mergeCell ref="B44:B45"/>
    <mergeCell ref="C44:C45"/>
    <mergeCell ref="D44:D45"/>
    <mergeCell ref="A42:H42"/>
    <mergeCell ref="F43:H43"/>
    <mergeCell ref="E44:E45"/>
    <mergeCell ref="A1:G1"/>
    <mergeCell ref="A16:H16"/>
    <mergeCell ref="F17:H17"/>
    <mergeCell ref="A36:H36"/>
    <mergeCell ref="F37:H37"/>
    <mergeCell ref="A23:H23"/>
    <mergeCell ref="F24:H24"/>
    <mergeCell ref="F10:H10"/>
    <mergeCell ref="F3:H3"/>
    <mergeCell ref="A2:H2"/>
    <mergeCell ref="A9:H9"/>
    <mergeCell ref="A30:H30"/>
    <mergeCell ref="F31:H31"/>
  </mergeCells>
  <pageMargins left="0.59055118110236227" right="0.23622047244094491" top="0.43307086614173229" bottom="0.3937007874015748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0"/>
  <sheetViews>
    <sheetView view="pageBreakPreview" topLeftCell="C1" zoomScale="85" zoomScaleSheetLayoutView="85" workbookViewId="0">
      <selection activeCell="D5" sqref="D5:D6"/>
    </sheetView>
  </sheetViews>
  <sheetFormatPr defaultRowHeight="15" x14ac:dyDescent="0.25"/>
  <cols>
    <col min="1" max="1" width="10.42578125" customWidth="1"/>
    <col min="2" max="2" width="10.85546875" customWidth="1"/>
    <col min="3" max="3" width="10.42578125" customWidth="1"/>
    <col min="4" max="4" width="11" style="247" customWidth="1"/>
    <col min="5" max="5" width="10.85546875" customWidth="1"/>
    <col min="8" max="8" width="10.85546875" customWidth="1"/>
    <col min="11" max="11" width="11.5703125" customWidth="1"/>
  </cols>
  <sheetData>
    <row r="1" spans="1:16" ht="26.25" x14ac:dyDescent="0.4">
      <c r="A1" s="487" t="s">
        <v>234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97">
        <v>18</v>
      </c>
      <c r="N1" s="20"/>
      <c r="O1" s="20"/>
      <c r="P1" s="20"/>
    </row>
    <row r="2" spans="1:16" ht="20.25" x14ac:dyDescent="0.3">
      <c r="A2" s="404" t="s">
        <v>61</v>
      </c>
      <c r="B2" s="404"/>
      <c r="C2" s="491" t="str">
        <f>'formet 10 GA3'!C5:H5</f>
        <v xml:space="preserve">dk;kZy; iz/kkukpk;Z  jktdh; mPp ek/;fed fo|ky;] fcNkokMh ¼tkyksj½ Mh-Mh-vks- dksM-&amp; </v>
      </c>
      <c r="D2" s="491"/>
      <c r="E2" s="491"/>
      <c r="F2" s="491"/>
      <c r="G2" s="491"/>
      <c r="H2" s="491"/>
      <c r="I2" s="491"/>
      <c r="J2" s="20"/>
      <c r="K2" s="404" t="s">
        <v>192</v>
      </c>
      <c r="L2" s="404"/>
      <c r="M2" s="404"/>
      <c r="N2" s="20"/>
      <c r="O2" s="20"/>
      <c r="P2" s="20"/>
    </row>
    <row r="3" spans="1:16" ht="20.25" x14ac:dyDescent="0.3">
      <c r="A3" s="404" t="s">
        <v>129</v>
      </c>
      <c r="B3" s="404"/>
      <c r="C3" s="492">
        <v>27129</v>
      </c>
      <c r="D3" s="492"/>
      <c r="E3" s="492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23.25" x14ac:dyDescent="0.35">
      <c r="A4" s="490" t="s">
        <v>193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20"/>
      <c r="O4" s="20"/>
      <c r="P4" s="20"/>
    </row>
    <row r="5" spans="1:16" ht="20.25" x14ac:dyDescent="0.25">
      <c r="A5" s="52" t="s">
        <v>179</v>
      </c>
      <c r="B5" s="52" t="s">
        <v>180</v>
      </c>
      <c r="C5" s="52" t="s">
        <v>181</v>
      </c>
      <c r="D5" s="246" t="s">
        <v>182</v>
      </c>
      <c r="E5" s="52" t="s">
        <v>183</v>
      </c>
      <c r="F5" s="52" t="s">
        <v>184</v>
      </c>
      <c r="G5" s="52" t="s">
        <v>185</v>
      </c>
      <c r="H5" s="52" t="s">
        <v>186</v>
      </c>
      <c r="I5" s="52" t="s">
        <v>187</v>
      </c>
      <c r="J5" s="52" t="s">
        <v>188</v>
      </c>
      <c r="K5" s="53" t="s">
        <v>191</v>
      </c>
      <c r="L5" s="52" t="s">
        <v>189</v>
      </c>
      <c r="M5" s="52" t="s">
        <v>190</v>
      </c>
    </row>
    <row r="6" spans="1:16" ht="28.5" customHeight="1" x14ac:dyDescent="0.3">
      <c r="A6" s="238">
        <v>36</v>
      </c>
      <c r="B6" s="238">
        <v>47</v>
      </c>
      <c r="C6" s="238">
        <v>32</v>
      </c>
      <c r="D6" s="238">
        <v>36</v>
      </c>
      <c r="E6" s="238">
        <v>41</v>
      </c>
      <c r="F6" s="238">
        <v>53</v>
      </c>
      <c r="G6" s="238">
        <v>59</v>
      </c>
      <c r="H6" s="238">
        <v>41</v>
      </c>
      <c r="I6" s="238">
        <v>100</v>
      </c>
      <c r="J6" s="238">
        <v>97</v>
      </c>
      <c r="K6" s="165" t="s">
        <v>194</v>
      </c>
      <c r="L6" s="239">
        <v>81</v>
      </c>
      <c r="M6" s="239">
        <v>50</v>
      </c>
    </row>
    <row r="7" spans="1:16" ht="18" customHeight="1" x14ac:dyDescent="0.3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165" t="s">
        <v>195</v>
      </c>
      <c r="L7" s="166" t="s">
        <v>228</v>
      </c>
      <c r="M7" s="166" t="s">
        <v>228</v>
      </c>
    </row>
    <row r="8" spans="1:16" ht="18.75" customHeight="1" x14ac:dyDescent="0.3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165" t="s">
        <v>196</v>
      </c>
      <c r="L8" s="166" t="s">
        <v>228</v>
      </c>
      <c r="M8" s="166" t="s">
        <v>228</v>
      </c>
    </row>
    <row r="9" spans="1:16" ht="18.75" customHeight="1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7" t="s">
        <v>197</v>
      </c>
      <c r="L9" s="166" t="s">
        <v>228</v>
      </c>
      <c r="M9" s="166" t="s">
        <v>228</v>
      </c>
    </row>
    <row r="10" spans="1:16" ht="27" customHeight="1" x14ac:dyDescent="0.25">
      <c r="H10" s="488" t="s">
        <v>450</v>
      </c>
      <c r="I10" s="488"/>
      <c r="J10" s="488"/>
      <c r="K10" s="489">
        <f>SUM(A6:J6,L6:M6)</f>
        <v>673</v>
      </c>
      <c r="L10" s="489"/>
      <c r="M10" s="489"/>
    </row>
  </sheetData>
  <sheetProtection sheet="1" objects="1" scenarios="1"/>
  <mergeCells count="9">
    <mergeCell ref="A1:L1"/>
    <mergeCell ref="A2:B2"/>
    <mergeCell ref="H10:J10"/>
    <mergeCell ref="K10:M10"/>
    <mergeCell ref="A4:M4"/>
    <mergeCell ref="C2:I2"/>
    <mergeCell ref="K2:M2"/>
    <mergeCell ref="A3:B3"/>
    <mergeCell ref="C3:E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4"/>
  <sheetViews>
    <sheetView view="pageLayout" topLeftCell="C1" zoomScaleSheetLayoutView="85" workbookViewId="0">
      <selection activeCell="D5" sqref="D5:D6"/>
    </sheetView>
  </sheetViews>
  <sheetFormatPr defaultRowHeight="15" x14ac:dyDescent="0.25"/>
  <cols>
    <col min="1" max="1" width="22.28515625" customWidth="1"/>
    <col min="2" max="9" width="11.42578125" customWidth="1"/>
    <col min="12" max="12" width="11.5703125" customWidth="1"/>
  </cols>
  <sheetData>
    <row r="1" spans="1:17" ht="26.25" x14ac:dyDescent="0.4">
      <c r="A1" s="492" t="s">
        <v>364</v>
      </c>
      <c r="B1" s="492"/>
      <c r="C1" s="492"/>
      <c r="D1" s="492"/>
      <c r="E1" s="492"/>
      <c r="F1" s="492"/>
      <c r="G1" s="492"/>
      <c r="H1" s="492"/>
      <c r="I1" s="492"/>
      <c r="J1" s="98">
        <v>18</v>
      </c>
      <c r="K1" s="98"/>
      <c r="L1" s="98"/>
      <c r="M1" s="98"/>
      <c r="O1" s="20"/>
      <c r="P1" s="20"/>
      <c r="Q1" s="20"/>
    </row>
    <row r="2" spans="1:17" ht="23.25" x14ac:dyDescent="0.35">
      <c r="A2" s="100" t="s">
        <v>61</v>
      </c>
      <c r="B2" s="494" t="str">
        <f>'formet 8 GA01'!C3</f>
        <v xml:space="preserve">dk;kZy; iz/kkukpk;Z  jktdh; mPp ek/;fed fo|ky;] fcNkokMh ¼tkyksj½ Mh-Mh-vks- dksM-&amp; </v>
      </c>
      <c r="C2" s="494"/>
      <c r="D2" s="494"/>
      <c r="E2" s="494"/>
      <c r="F2" s="494"/>
      <c r="G2" s="99"/>
      <c r="H2" s="99"/>
      <c r="I2" s="404" t="s">
        <v>198</v>
      </c>
      <c r="J2" s="404"/>
      <c r="K2" s="100"/>
      <c r="O2" s="20"/>
      <c r="P2" s="20"/>
      <c r="Q2" s="20"/>
    </row>
    <row r="3" spans="1:17" ht="20.25" x14ac:dyDescent="0.3">
      <c r="B3" s="404" t="s">
        <v>129</v>
      </c>
      <c r="C3" s="404"/>
      <c r="D3" s="492">
        <v>27129</v>
      </c>
      <c r="E3" s="492"/>
      <c r="F3" s="492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3.25" x14ac:dyDescent="0.35">
      <c r="B4" s="493" t="s">
        <v>193</v>
      </c>
      <c r="C4" s="493"/>
      <c r="D4" s="493"/>
      <c r="E4" s="493"/>
      <c r="F4" s="493"/>
      <c r="G4" s="493"/>
      <c r="H4" s="493"/>
      <c r="I4" s="493"/>
      <c r="J4" s="54"/>
      <c r="K4" s="54"/>
      <c r="L4" s="54"/>
      <c r="M4" s="54"/>
      <c r="N4" s="54"/>
    </row>
    <row r="5" spans="1:17" ht="18.75" x14ac:dyDescent="0.25">
      <c r="A5" s="36" t="s">
        <v>293</v>
      </c>
      <c r="B5" s="52" t="s">
        <v>179</v>
      </c>
      <c r="C5" s="52" t="s">
        <v>180</v>
      </c>
      <c r="D5" s="52" t="s">
        <v>181</v>
      </c>
      <c r="E5" s="52" t="s">
        <v>182</v>
      </c>
      <c r="F5" s="52" t="s">
        <v>183</v>
      </c>
      <c r="G5" s="52" t="s">
        <v>184</v>
      </c>
      <c r="H5" s="52" t="s">
        <v>185</v>
      </c>
      <c r="I5" s="52" t="s">
        <v>186</v>
      </c>
      <c r="J5" s="36" t="s">
        <v>331</v>
      </c>
      <c r="K5" s="102"/>
      <c r="L5" s="102"/>
      <c r="M5" s="102"/>
      <c r="N5" s="102"/>
    </row>
    <row r="6" spans="1:17" ht="15" customHeight="1" x14ac:dyDescent="0.25">
      <c r="A6" s="36" t="s">
        <v>323</v>
      </c>
      <c r="B6" s="103">
        <v>13</v>
      </c>
      <c r="C6" s="103">
        <v>9</v>
      </c>
      <c r="D6" s="103">
        <v>8</v>
      </c>
      <c r="E6" s="103">
        <v>8</v>
      </c>
      <c r="F6" s="103">
        <v>8</v>
      </c>
      <c r="G6" s="103">
        <v>9</v>
      </c>
      <c r="H6" s="103">
        <v>7</v>
      </c>
      <c r="I6" s="103">
        <v>13</v>
      </c>
      <c r="J6" s="66">
        <f>SUM(B6:I6)</f>
        <v>75</v>
      </c>
      <c r="K6" s="101"/>
      <c r="L6" s="101"/>
      <c r="M6" s="101"/>
      <c r="N6" s="101"/>
    </row>
    <row r="7" spans="1:17" ht="15" customHeight="1" x14ac:dyDescent="0.25">
      <c r="A7" s="36" t="s">
        <v>324</v>
      </c>
      <c r="B7" s="103">
        <v>40</v>
      </c>
      <c r="C7" s="103">
        <v>37</v>
      </c>
      <c r="D7" s="103">
        <v>39</v>
      </c>
      <c r="E7" s="103">
        <v>37</v>
      </c>
      <c r="F7" s="103">
        <v>35</v>
      </c>
      <c r="G7" s="103">
        <v>26</v>
      </c>
      <c r="H7" s="103">
        <v>21</v>
      </c>
      <c r="I7" s="103">
        <v>18</v>
      </c>
      <c r="J7" s="66">
        <f t="shared" ref="J7:J14" si="0">SUM(B7:I7)</f>
        <v>253</v>
      </c>
      <c r="K7" s="101"/>
      <c r="L7" s="101"/>
      <c r="M7" s="101"/>
      <c r="N7" s="101"/>
    </row>
    <row r="8" spans="1:17" ht="15" customHeight="1" x14ac:dyDescent="0.25">
      <c r="A8" s="36" t="s">
        <v>325</v>
      </c>
      <c r="B8" s="103">
        <v>13</v>
      </c>
      <c r="C8" s="103">
        <v>10</v>
      </c>
      <c r="D8" s="103">
        <v>7</v>
      </c>
      <c r="E8" s="103">
        <v>7</v>
      </c>
      <c r="F8" s="103">
        <v>15</v>
      </c>
      <c r="G8" s="103">
        <v>17</v>
      </c>
      <c r="H8" s="103">
        <v>30</v>
      </c>
      <c r="I8" s="103">
        <v>25</v>
      </c>
      <c r="J8" s="66">
        <f t="shared" si="0"/>
        <v>124</v>
      </c>
      <c r="K8" s="101"/>
      <c r="L8" s="101"/>
      <c r="M8" s="101"/>
      <c r="N8" s="101"/>
    </row>
    <row r="9" spans="1:17" ht="15" customHeight="1" x14ac:dyDescent="0.25">
      <c r="A9" s="36" t="s">
        <v>326</v>
      </c>
      <c r="B9" s="103">
        <v>40</v>
      </c>
      <c r="C9" s="103">
        <v>25</v>
      </c>
      <c r="D9" s="103">
        <v>20</v>
      </c>
      <c r="E9" s="103">
        <v>13</v>
      </c>
      <c r="F9" s="103">
        <v>22</v>
      </c>
      <c r="G9" s="103">
        <v>23</v>
      </c>
      <c r="H9" s="103">
        <v>23</v>
      </c>
      <c r="I9" s="103">
        <v>14</v>
      </c>
      <c r="J9" s="66">
        <f t="shared" si="0"/>
        <v>180</v>
      </c>
      <c r="K9" s="101"/>
      <c r="L9" s="101"/>
      <c r="M9" s="101"/>
      <c r="N9" s="101"/>
    </row>
    <row r="10" spans="1:17" ht="15" customHeight="1" x14ac:dyDescent="0.25">
      <c r="A10" s="36" t="s">
        <v>327</v>
      </c>
      <c r="B10" s="103">
        <v>0</v>
      </c>
      <c r="C10" s="103">
        <v>5</v>
      </c>
      <c r="D10" s="103">
        <v>14</v>
      </c>
      <c r="E10" s="103">
        <v>11</v>
      </c>
      <c r="F10" s="103">
        <v>8</v>
      </c>
      <c r="G10" s="103">
        <v>0</v>
      </c>
      <c r="H10" s="103">
        <v>0</v>
      </c>
      <c r="I10" s="103">
        <v>0</v>
      </c>
      <c r="J10" s="66">
        <f t="shared" si="0"/>
        <v>38</v>
      </c>
      <c r="K10" s="101"/>
      <c r="L10" s="101"/>
      <c r="M10" s="101"/>
      <c r="N10" s="101"/>
    </row>
    <row r="11" spans="1:17" ht="15" customHeight="1" x14ac:dyDescent="0.25">
      <c r="A11" s="36" t="s">
        <v>328</v>
      </c>
      <c r="B11" s="103">
        <v>15</v>
      </c>
      <c r="C11" s="103">
        <v>17</v>
      </c>
      <c r="D11" s="103">
        <v>13</v>
      </c>
      <c r="E11" s="103">
        <v>13</v>
      </c>
      <c r="F11" s="103">
        <v>29</v>
      </c>
      <c r="G11" s="103">
        <v>0</v>
      </c>
      <c r="H11" s="103">
        <v>0</v>
      </c>
      <c r="I11" s="103">
        <v>0</v>
      </c>
      <c r="J11" s="66">
        <f t="shared" si="0"/>
        <v>87</v>
      </c>
      <c r="K11" s="101"/>
      <c r="L11" s="101"/>
      <c r="M11" s="101"/>
      <c r="N11" s="101"/>
    </row>
    <row r="12" spans="1:17" ht="15" customHeight="1" x14ac:dyDescent="0.25">
      <c r="A12" s="36" t="s">
        <v>329</v>
      </c>
      <c r="B12" s="103">
        <v>6</v>
      </c>
      <c r="C12" s="103">
        <v>8</v>
      </c>
      <c r="D12" s="103">
        <v>6</v>
      </c>
      <c r="E12" s="103">
        <v>9</v>
      </c>
      <c r="F12" s="103">
        <v>12</v>
      </c>
      <c r="G12" s="103">
        <v>0</v>
      </c>
      <c r="H12" s="103">
        <v>0</v>
      </c>
      <c r="I12" s="103">
        <v>0</v>
      </c>
      <c r="J12" s="66">
        <f t="shared" si="0"/>
        <v>41</v>
      </c>
      <c r="K12" s="101"/>
      <c r="L12" s="101"/>
      <c r="M12" s="101"/>
      <c r="N12" s="101"/>
    </row>
    <row r="13" spans="1:17" ht="15" customHeight="1" thickBot="1" x14ac:dyDescent="0.3">
      <c r="A13" s="94" t="s">
        <v>330</v>
      </c>
      <c r="B13" s="103">
        <v>18</v>
      </c>
      <c r="C13" s="103">
        <v>14</v>
      </c>
      <c r="D13" s="103">
        <v>18</v>
      </c>
      <c r="E13" s="103">
        <v>11</v>
      </c>
      <c r="F13" s="103">
        <v>16</v>
      </c>
      <c r="G13" s="103">
        <v>0</v>
      </c>
      <c r="H13" s="103">
        <v>0</v>
      </c>
      <c r="I13" s="103">
        <v>0</v>
      </c>
      <c r="J13" s="66">
        <f t="shared" si="0"/>
        <v>77</v>
      </c>
      <c r="K13" s="101"/>
      <c r="L13" s="101"/>
      <c r="M13" s="101"/>
      <c r="N13" s="101"/>
    </row>
    <row r="14" spans="1:17" ht="15.75" thickBot="1" x14ac:dyDescent="0.3">
      <c r="A14" s="171" t="s">
        <v>331</v>
      </c>
      <c r="B14" s="170">
        <f>SUM(B6:B13)</f>
        <v>145</v>
      </c>
      <c r="C14" s="103">
        <f t="shared" ref="C14:I14" si="1">SUM(C6:C13)</f>
        <v>125</v>
      </c>
      <c r="D14" s="103">
        <f t="shared" si="1"/>
        <v>125</v>
      </c>
      <c r="E14" s="103">
        <f t="shared" si="1"/>
        <v>109</v>
      </c>
      <c r="F14" s="103">
        <f t="shared" si="1"/>
        <v>145</v>
      </c>
      <c r="G14" s="103">
        <f t="shared" si="1"/>
        <v>75</v>
      </c>
      <c r="H14" s="103">
        <f t="shared" si="1"/>
        <v>81</v>
      </c>
      <c r="I14" s="103">
        <f t="shared" si="1"/>
        <v>70</v>
      </c>
      <c r="J14" s="66">
        <f t="shared" si="0"/>
        <v>875</v>
      </c>
    </row>
  </sheetData>
  <sheetProtection sheet="1" objects="1" scenarios="1"/>
  <mergeCells count="6">
    <mergeCell ref="B4:I4"/>
    <mergeCell ref="B3:C3"/>
    <mergeCell ref="D3:F3"/>
    <mergeCell ref="I2:J2"/>
    <mergeCell ref="A1:I1"/>
    <mergeCell ref="B2:F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D5" sqref="D5:D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view="pageLayout" topLeftCell="A4" zoomScale="85" zoomScaleSheetLayoutView="100" zoomScalePageLayoutView="85" workbookViewId="0">
      <selection activeCell="D5" sqref="D5:D6"/>
    </sheetView>
  </sheetViews>
  <sheetFormatPr defaultRowHeight="18.75" x14ac:dyDescent="0.3"/>
  <cols>
    <col min="1" max="1" width="4.7109375" style="24" customWidth="1"/>
    <col min="2" max="2" width="18.28515625" style="24" customWidth="1"/>
    <col min="3" max="3" width="8.85546875" style="24" customWidth="1"/>
    <col min="4" max="4" width="6.5703125" style="24" customWidth="1"/>
    <col min="5" max="5" width="8.42578125" style="24" customWidth="1"/>
    <col min="6" max="6" width="11.140625" style="24" customWidth="1"/>
    <col min="7" max="7" width="12.5703125" style="24" customWidth="1"/>
    <col min="8" max="8" width="8.28515625" style="24" customWidth="1"/>
    <col min="9" max="9" width="8" style="24" customWidth="1"/>
    <col min="10" max="10" width="13.28515625" style="24" bestFit="1" customWidth="1"/>
    <col min="11" max="11" width="12.85546875" style="24" bestFit="1" customWidth="1"/>
    <col min="12" max="12" width="9.28515625" style="24" bestFit="1" customWidth="1"/>
    <col min="13" max="13" width="10.28515625" style="24" customWidth="1"/>
    <col min="14" max="14" width="13.28515625" style="24" customWidth="1"/>
    <col min="15" max="15" width="10.5703125" style="24" customWidth="1"/>
    <col min="16" max="16" width="9.28515625" bestFit="1" customWidth="1"/>
  </cols>
  <sheetData>
    <row r="1" spans="1:16" ht="15.75" x14ac:dyDescent="0.25">
      <c r="A1" s="316" t="s">
        <v>59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8"/>
    </row>
    <row r="2" spans="1:16" ht="15.75" x14ac:dyDescent="0.25">
      <c r="A2" s="319" t="s">
        <v>60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1"/>
    </row>
    <row r="3" spans="1:16" ht="16.5" customHeight="1" x14ac:dyDescent="0.3">
      <c r="A3" s="319" t="s">
        <v>310</v>
      </c>
      <c r="B3" s="320"/>
      <c r="C3" s="504" t="str">
        <f>'chek list'!A1</f>
        <v xml:space="preserve">dk;kZy; iz/kkukpk;Z  jktdh; mPp ek/;fed fo|ky;] fcNkokMh ¼tkyksj½ Mh-Mh-vks- dksM-&amp; </v>
      </c>
      <c r="D3" s="333"/>
      <c r="E3" s="333"/>
      <c r="F3" s="333"/>
      <c r="G3" s="333"/>
      <c r="H3" s="333"/>
      <c r="I3" s="333"/>
      <c r="J3" s="88"/>
      <c r="K3" s="88"/>
      <c r="L3" s="132"/>
      <c r="M3" s="132"/>
      <c r="N3" s="132"/>
      <c r="O3" s="132"/>
      <c r="P3" s="133">
        <v>3</v>
      </c>
    </row>
    <row r="4" spans="1:16" ht="15.75" customHeight="1" x14ac:dyDescent="0.3">
      <c r="A4" s="322" t="s">
        <v>132</v>
      </c>
      <c r="B4" s="323"/>
      <c r="C4" s="323"/>
      <c r="D4" s="328" t="str">
        <f>'chek list'!C7</f>
        <v xml:space="preserve">Jh </v>
      </c>
      <c r="E4" s="328"/>
      <c r="F4" s="328"/>
      <c r="G4" s="328"/>
      <c r="H4" s="323" t="s">
        <v>131</v>
      </c>
      <c r="I4" s="323"/>
      <c r="J4" s="152">
        <f>'chek list'!C5</f>
        <v>27</v>
      </c>
      <c r="K4" s="157"/>
      <c r="L4" s="48" t="s">
        <v>133</v>
      </c>
      <c r="M4" s="326" t="str">
        <f>'chek list'!C6</f>
        <v>2202-02-109-27-01 SF</v>
      </c>
      <c r="N4" s="326"/>
      <c r="O4" s="326"/>
      <c r="P4" s="327"/>
    </row>
    <row r="5" spans="1:16" ht="32.25" customHeight="1" x14ac:dyDescent="0.25">
      <c r="A5" s="325" t="s">
        <v>43</v>
      </c>
      <c r="B5" s="324" t="s">
        <v>51</v>
      </c>
      <c r="C5" s="324" t="s">
        <v>52</v>
      </c>
      <c r="D5" s="324" t="s">
        <v>53</v>
      </c>
      <c r="E5" s="324" t="s">
        <v>337</v>
      </c>
      <c r="F5" s="324" t="s">
        <v>54</v>
      </c>
      <c r="G5" s="324" t="s">
        <v>55</v>
      </c>
      <c r="H5" s="324"/>
      <c r="I5" s="324"/>
      <c r="J5" s="324" t="s">
        <v>339</v>
      </c>
      <c r="K5" s="324" t="s">
        <v>340</v>
      </c>
      <c r="L5" s="324" t="s">
        <v>341</v>
      </c>
      <c r="M5" s="324" t="s">
        <v>342</v>
      </c>
      <c r="N5" s="324" t="s">
        <v>343</v>
      </c>
      <c r="O5" s="324" t="s">
        <v>236</v>
      </c>
      <c r="P5" s="339" t="s">
        <v>237</v>
      </c>
    </row>
    <row r="6" spans="1:16" ht="57" customHeight="1" x14ac:dyDescent="0.25">
      <c r="A6" s="325"/>
      <c r="B6" s="324"/>
      <c r="C6" s="324"/>
      <c r="D6" s="324"/>
      <c r="E6" s="324"/>
      <c r="F6" s="324"/>
      <c r="G6" s="35" t="s">
        <v>56</v>
      </c>
      <c r="H6" s="35" t="s">
        <v>338</v>
      </c>
      <c r="I6" s="35" t="s">
        <v>57</v>
      </c>
      <c r="J6" s="324"/>
      <c r="K6" s="324"/>
      <c r="L6" s="324"/>
      <c r="M6" s="324"/>
      <c r="N6" s="324"/>
      <c r="O6" s="324"/>
      <c r="P6" s="339"/>
    </row>
    <row r="7" spans="1:16" ht="15.75" customHeight="1" x14ac:dyDescent="0.25">
      <c r="A7" s="13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35">
        <v>7</v>
      </c>
      <c r="H7" s="35">
        <v>8</v>
      </c>
      <c r="I7" s="35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35">
        <v>16</v>
      </c>
    </row>
    <row r="8" spans="1:16" ht="15.75" customHeight="1" x14ac:dyDescent="0.25">
      <c r="A8" s="136">
        <v>1</v>
      </c>
      <c r="B8" s="110"/>
      <c r="C8" s="111"/>
      <c r="D8" s="117"/>
      <c r="E8" s="113"/>
      <c r="F8" s="62" t="str">
        <f>IF(E8="","-",(E8*12))</f>
        <v>-</v>
      </c>
      <c r="G8" s="105" t="str">
        <f>IF(E8="","-","1-7-2020")</f>
        <v>-</v>
      </c>
      <c r="H8" s="62" t="str">
        <f>IF(E8="","-",ROUND((E8*3%),-2))</f>
        <v>-</v>
      </c>
      <c r="I8" s="62" t="str">
        <f>IF(E8="","-",(H8*8))</f>
        <v>-</v>
      </c>
      <c r="J8" s="62" t="str">
        <f>IF(E8="","-",(F8+I8))</f>
        <v>-</v>
      </c>
      <c r="K8" s="62" t="str">
        <f>IF(E8="","-",ROUND(E8/103*100,-2))</f>
        <v>-</v>
      </c>
      <c r="L8" s="62" t="str">
        <f>IF(E8="","-",(K8*4))</f>
        <v>-</v>
      </c>
      <c r="M8" s="62" t="str">
        <f>IF(E8="","-",(E8*8))</f>
        <v>-</v>
      </c>
      <c r="N8" s="62" t="str">
        <f>IF(E8="","-",(L8+M8))</f>
        <v>-</v>
      </c>
      <c r="O8" s="162"/>
      <c r="P8" s="135"/>
    </row>
    <row r="9" spans="1:16" ht="15.75" hidden="1" customHeight="1" x14ac:dyDescent="0.25">
      <c r="A9" s="137" t="s">
        <v>295</v>
      </c>
      <c r="B9" s="110"/>
      <c r="C9" s="111"/>
      <c r="D9" s="112"/>
      <c r="E9" s="113"/>
      <c r="F9" s="62" t="str">
        <f>IF(E9="","-",(E9*12))</f>
        <v>-</v>
      </c>
      <c r="G9" s="105" t="str">
        <f>IF(E9="","-","1-7-2020")</f>
        <v>-</v>
      </c>
      <c r="H9" s="62" t="str">
        <f>IF(E9="","-",ROUND((E9*3%),-2))</f>
        <v>-</v>
      </c>
      <c r="I9" s="62" t="str">
        <f>IF(E9="","-",(H9*8))</f>
        <v>-</v>
      </c>
      <c r="J9" s="62" t="str">
        <f>IF(E9="","-",(F9+I9))</f>
        <v>-</v>
      </c>
      <c r="K9" s="62" t="str">
        <f>IF(E9="","-",ROUND(E9/103*100,-2))</f>
        <v>-</v>
      </c>
      <c r="L9" s="62" t="str">
        <f>IF(E9="","-",(K9*4))</f>
        <v>-</v>
      </c>
      <c r="M9" s="62" t="str">
        <f>IF(E9="","-",(E9*8))</f>
        <v>-</v>
      </c>
      <c r="N9" s="62" t="str">
        <f>IF(E9="","-",(L9+M9))</f>
        <v>-</v>
      </c>
      <c r="O9" s="112"/>
      <c r="P9" s="135"/>
    </row>
    <row r="10" spans="1:16" ht="15.75" hidden="1" customHeight="1" x14ac:dyDescent="0.25">
      <c r="A10" s="137" t="s">
        <v>295</v>
      </c>
      <c r="B10" s="110"/>
      <c r="C10" s="111"/>
      <c r="D10" s="112"/>
      <c r="E10" s="113"/>
      <c r="F10" s="62" t="str">
        <f>IF(E10="","-",(E10*12))</f>
        <v>-</v>
      </c>
      <c r="G10" s="105" t="str">
        <f>IF(E10="","-","1-7-2020")</f>
        <v>-</v>
      </c>
      <c r="H10" s="62" t="str">
        <f>IF(E10="","-",ROUND((E10*3%),-2))</f>
        <v>-</v>
      </c>
      <c r="I10" s="62" t="str">
        <f>IF(E10="","-",(H10*8))</f>
        <v>-</v>
      </c>
      <c r="J10" s="62" t="str">
        <f>IF(E10="","-",(F10+I10))</f>
        <v>-</v>
      </c>
      <c r="K10" s="62" t="str">
        <f>IF(E10="","-",ROUND(E10/103*100,-2))</f>
        <v>-</v>
      </c>
      <c r="L10" s="62" t="str">
        <f>IF(E10="","-",(K10*4))</f>
        <v>-</v>
      </c>
      <c r="M10" s="62" t="str">
        <f>IF(E10="","-",(E10*8))</f>
        <v>-</v>
      </c>
      <c r="N10" s="62" t="str">
        <f>IF(E10="","-",(L10+M10))</f>
        <v>-</v>
      </c>
      <c r="O10" s="112"/>
      <c r="P10" s="135"/>
    </row>
    <row r="11" spans="1:16" ht="15.75" hidden="1" x14ac:dyDescent="0.25">
      <c r="A11" s="137" t="s">
        <v>295</v>
      </c>
      <c r="B11" s="110"/>
      <c r="C11" s="111"/>
      <c r="D11" s="112"/>
      <c r="E11" s="113"/>
      <c r="F11" s="62" t="str">
        <f>IF(E11="","-",(E11*12))</f>
        <v>-</v>
      </c>
      <c r="G11" s="105" t="str">
        <f>IF(E11="","-","1-7-2020")</f>
        <v>-</v>
      </c>
      <c r="H11" s="62" t="str">
        <f>IF(E11="","-",ROUND((E11*3%),-2))</f>
        <v>-</v>
      </c>
      <c r="I11" s="62" t="str">
        <f>IF(E11="","-",(H11*8))</f>
        <v>-</v>
      </c>
      <c r="J11" s="62" t="str">
        <f>IF(E11="","-",(F11+I11))</f>
        <v>-</v>
      </c>
      <c r="K11" s="62" t="str">
        <f>IF(E11="","-",ROUND(E11/103*100,-2))</f>
        <v>-</v>
      </c>
      <c r="L11" s="62" t="str">
        <f>IF(E11="","-",(K11*4))</f>
        <v>-</v>
      </c>
      <c r="M11" s="62" t="str">
        <f>IF(E11="","-",(E11*8))</f>
        <v>-</v>
      </c>
      <c r="N11" s="62" t="str">
        <f>IF(E11="","-",(L11+M11))</f>
        <v>-</v>
      </c>
      <c r="O11" s="112"/>
      <c r="P11" s="138"/>
    </row>
    <row r="12" spans="1:16" s="130" customFormat="1" ht="15" x14ac:dyDescent="0.25">
      <c r="A12" s="340" t="s">
        <v>62</v>
      </c>
      <c r="B12" s="341"/>
      <c r="C12" s="129"/>
      <c r="D12" s="128"/>
      <c r="E12" s="228">
        <f>SUM(E8:E11)</f>
        <v>0</v>
      </c>
      <c r="F12" s="127">
        <f>SUM(F8:F11)</f>
        <v>0</v>
      </c>
      <c r="G12" s="127" t="s">
        <v>228</v>
      </c>
      <c r="H12" s="127">
        <f t="shared" ref="H12:N12" si="0">SUM(H8:H11)</f>
        <v>0</v>
      </c>
      <c r="I12" s="127">
        <f t="shared" si="0"/>
        <v>0</v>
      </c>
      <c r="J12" s="127">
        <f t="shared" si="0"/>
        <v>0</v>
      </c>
      <c r="K12" s="127">
        <f t="shared" si="0"/>
        <v>0</v>
      </c>
      <c r="L12" s="127">
        <f t="shared" si="0"/>
        <v>0</v>
      </c>
      <c r="M12" s="127">
        <f t="shared" si="0"/>
        <v>0</v>
      </c>
      <c r="N12" s="127">
        <f t="shared" si="0"/>
        <v>0</v>
      </c>
      <c r="O12" s="127"/>
      <c r="P12" s="139"/>
    </row>
    <row r="13" spans="1:16" x14ac:dyDescent="0.3">
      <c r="A13" s="140">
        <v>2</v>
      </c>
      <c r="B13" s="114"/>
      <c r="C13" s="115"/>
      <c r="D13" s="117"/>
      <c r="E13" s="116"/>
      <c r="F13" s="62" t="str">
        <f t="shared" ref="F13:F22" si="1">IF(E13="","-",(E13*12))</f>
        <v>-</v>
      </c>
      <c r="G13" s="105" t="str">
        <f t="shared" ref="G13:G22" si="2">IF(E13="","-","1-7-2020")</f>
        <v>-</v>
      </c>
      <c r="H13" s="62" t="str">
        <f t="shared" ref="H13:H22" si="3">IF(E13="","-",ROUND((E13*3%),-2))</f>
        <v>-</v>
      </c>
      <c r="I13" s="62" t="str">
        <f t="shared" ref="I13:I22" si="4">IF(E13="","-",(H13*8))</f>
        <v>-</v>
      </c>
      <c r="J13" s="62" t="str">
        <f t="shared" ref="J13:J22" si="5">IF(E13="","-",(F13+I13))</f>
        <v>-</v>
      </c>
      <c r="K13" s="62" t="str">
        <f t="shared" ref="K13:K22" si="6">IF(E13="","-",ROUND(E13/103*100,-2))</f>
        <v>-</v>
      </c>
      <c r="L13" s="62" t="str">
        <f t="shared" ref="L13:L22" si="7">IF(E13="","-",(K13*4))</f>
        <v>-</v>
      </c>
      <c r="M13" s="62" t="str">
        <f t="shared" ref="M13:M22" si="8">IF(E13="","-",(E13*8))</f>
        <v>-</v>
      </c>
      <c r="N13" s="62" t="str">
        <f t="shared" ref="N13:N22" si="9">IF(E13="","-",(L13+M13))</f>
        <v>-</v>
      </c>
      <c r="O13" s="505"/>
      <c r="P13" s="141"/>
    </row>
    <row r="14" spans="1:16" x14ac:dyDescent="0.3">
      <c r="A14" s="140">
        <v>3</v>
      </c>
      <c r="B14" s="114"/>
      <c r="C14" s="115"/>
      <c r="D14" s="117"/>
      <c r="E14" s="116"/>
      <c r="F14" s="62" t="str">
        <f t="shared" si="1"/>
        <v>-</v>
      </c>
      <c r="G14" s="105" t="str">
        <f t="shared" si="2"/>
        <v>-</v>
      </c>
      <c r="H14" s="62" t="str">
        <f t="shared" si="3"/>
        <v>-</v>
      </c>
      <c r="I14" s="62" t="str">
        <f t="shared" si="4"/>
        <v>-</v>
      </c>
      <c r="J14" s="62" t="str">
        <f t="shared" si="5"/>
        <v>-</v>
      </c>
      <c r="K14" s="62" t="str">
        <f t="shared" si="6"/>
        <v>-</v>
      </c>
      <c r="L14" s="62" t="str">
        <f t="shared" si="7"/>
        <v>-</v>
      </c>
      <c r="M14" s="62" t="str">
        <f t="shared" si="8"/>
        <v>-</v>
      </c>
      <c r="N14" s="62" t="str">
        <f t="shared" si="9"/>
        <v>-</v>
      </c>
      <c r="O14" s="505"/>
      <c r="P14" s="141"/>
    </row>
    <row r="15" spans="1:16" x14ac:dyDescent="0.3">
      <c r="A15" s="140">
        <v>4</v>
      </c>
      <c r="B15" s="114"/>
      <c r="C15" s="115"/>
      <c r="D15" s="117"/>
      <c r="E15" s="116"/>
      <c r="F15" s="62" t="str">
        <f t="shared" si="1"/>
        <v>-</v>
      </c>
      <c r="G15" s="105" t="str">
        <f t="shared" si="2"/>
        <v>-</v>
      </c>
      <c r="H15" s="62" t="str">
        <f t="shared" si="3"/>
        <v>-</v>
      </c>
      <c r="I15" s="62" t="str">
        <f t="shared" si="4"/>
        <v>-</v>
      </c>
      <c r="J15" s="62" t="str">
        <f t="shared" si="5"/>
        <v>-</v>
      </c>
      <c r="K15" s="62" t="str">
        <f t="shared" si="6"/>
        <v>-</v>
      </c>
      <c r="L15" s="62" t="str">
        <f t="shared" si="7"/>
        <v>-</v>
      </c>
      <c r="M15" s="62" t="str">
        <f t="shared" si="8"/>
        <v>-</v>
      </c>
      <c r="N15" s="62" t="str">
        <f t="shared" si="9"/>
        <v>-</v>
      </c>
      <c r="O15" s="505"/>
      <c r="P15" s="141"/>
    </row>
    <row r="16" spans="1:16" x14ac:dyDescent="0.3">
      <c r="A16" s="140">
        <v>5</v>
      </c>
      <c r="B16" s="114"/>
      <c r="C16" s="115"/>
      <c r="D16" s="117"/>
      <c r="E16" s="116"/>
      <c r="F16" s="62" t="str">
        <f t="shared" si="1"/>
        <v>-</v>
      </c>
      <c r="G16" s="105" t="str">
        <f t="shared" si="2"/>
        <v>-</v>
      </c>
      <c r="H16" s="62" t="str">
        <f t="shared" si="3"/>
        <v>-</v>
      </c>
      <c r="I16" s="62" t="str">
        <f t="shared" si="4"/>
        <v>-</v>
      </c>
      <c r="J16" s="62" t="str">
        <f t="shared" si="5"/>
        <v>-</v>
      </c>
      <c r="K16" s="62" t="str">
        <f t="shared" si="6"/>
        <v>-</v>
      </c>
      <c r="L16" s="62" t="str">
        <f t="shared" si="7"/>
        <v>-</v>
      </c>
      <c r="M16" s="62" t="str">
        <f t="shared" si="8"/>
        <v>-</v>
      </c>
      <c r="N16" s="62" t="str">
        <f t="shared" si="9"/>
        <v>-</v>
      </c>
      <c r="O16" s="505"/>
      <c r="P16" s="141"/>
    </row>
    <row r="17" spans="1:16" x14ac:dyDescent="0.3">
      <c r="A17" s="140">
        <v>6</v>
      </c>
      <c r="B17" s="114"/>
      <c r="C17" s="115"/>
      <c r="D17" s="117"/>
      <c r="E17" s="116"/>
      <c r="F17" s="62" t="str">
        <f t="shared" si="1"/>
        <v>-</v>
      </c>
      <c r="G17" s="105" t="str">
        <f t="shared" si="2"/>
        <v>-</v>
      </c>
      <c r="H17" s="62" t="str">
        <f t="shared" si="3"/>
        <v>-</v>
      </c>
      <c r="I17" s="62" t="str">
        <f t="shared" si="4"/>
        <v>-</v>
      </c>
      <c r="J17" s="62" t="str">
        <f t="shared" si="5"/>
        <v>-</v>
      </c>
      <c r="K17" s="62" t="str">
        <f t="shared" si="6"/>
        <v>-</v>
      </c>
      <c r="L17" s="62" t="str">
        <f t="shared" si="7"/>
        <v>-</v>
      </c>
      <c r="M17" s="62" t="str">
        <f t="shared" si="8"/>
        <v>-</v>
      </c>
      <c r="N17" s="62" t="str">
        <f t="shared" si="9"/>
        <v>-</v>
      </c>
      <c r="O17" s="505"/>
      <c r="P17" s="141"/>
    </row>
    <row r="18" spans="1:16" x14ac:dyDescent="0.3">
      <c r="A18" s="140">
        <v>7</v>
      </c>
      <c r="B18" s="114"/>
      <c r="C18" s="115"/>
      <c r="D18" s="117"/>
      <c r="E18" s="116"/>
      <c r="F18" s="62" t="str">
        <f t="shared" si="1"/>
        <v>-</v>
      </c>
      <c r="G18" s="105" t="str">
        <f t="shared" si="2"/>
        <v>-</v>
      </c>
      <c r="H18" s="62" t="str">
        <f t="shared" si="3"/>
        <v>-</v>
      </c>
      <c r="I18" s="62" t="str">
        <f t="shared" si="4"/>
        <v>-</v>
      </c>
      <c r="J18" s="62" t="str">
        <f t="shared" si="5"/>
        <v>-</v>
      </c>
      <c r="K18" s="62" t="str">
        <f t="shared" si="6"/>
        <v>-</v>
      </c>
      <c r="L18" s="62" t="str">
        <f t="shared" si="7"/>
        <v>-</v>
      </c>
      <c r="M18" s="62" t="str">
        <f t="shared" si="8"/>
        <v>-</v>
      </c>
      <c r="N18" s="62" t="str">
        <f t="shared" si="9"/>
        <v>-</v>
      </c>
      <c r="O18" s="505"/>
      <c r="P18" s="141"/>
    </row>
    <row r="19" spans="1:16" x14ac:dyDescent="0.3">
      <c r="A19" s="140">
        <v>8</v>
      </c>
      <c r="B19" s="114"/>
      <c r="C19" s="131"/>
      <c r="D19" s="117"/>
      <c r="E19" s="118"/>
      <c r="F19" s="62" t="str">
        <f t="shared" si="1"/>
        <v>-</v>
      </c>
      <c r="G19" s="105" t="str">
        <f t="shared" si="2"/>
        <v>-</v>
      </c>
      <c r="H19" s="62" t="str">
        <f t="shared" si="3"/>
        <v>-</v>
      </c>
      <c r="I19" s="62" t="str">
        <f t="shared" si="4"/>
        <v>-</v>
      </c>
      <c r="J19" s="62" t="str">
        <f t="shared" si="5"/>
        <v>-</v>
      </c>
      <c r="K19" s="62" t="str">
        <f t="shared" si="6"/>
        <v>-</v>
      </c>
      <c r="L19" s="62" t="str">
        <f t="shared" si="7"/>
        <v>-</v>
      </c>
      <c r="M19" s="62" t="str">
        <f t="shared" si="8"/>
        <v>-</v>
      </c>
      <c r="N19" s="62" t="str">
        <f t="shared" si="9"/>
        <v>-</v>
      </c>
      <c r="O19" s="119"/>
      <c r="P19" s="142"/>
    </row>
    <row r="20" spans="1:16" x14ac:dyDescent="0.3">
      <c r="A20" s="140">
        <v>9</v>
      </c>
      <c r="B20" s="114"/>
      <c r="C20" s="109"/>
      <c r="D20" s="117"/>
      <c r="E20" s="118"/>
      <c r="F20" s="62" t="str">
        <f t="shared" si="1"/>
        <v>-</v>
      </c>
      <c r="G20" s="105" t="str">
        <f t="shared" si="2"/>
        <v>-</v>
      </c>
      <c r="H20" s="62" t="str">
        <f t="shared" si="3"/>
        <v>-</v>
      </c>
      <c r="I20" s="62" t="str">
        <f t="shared" si="4"/>
        <v>-</v>
      </c>
      <c r="J20" s="62" t="str">
        <f t="shared" si="5"/>
        <v>-</v>
      </c>
      <c r="K20" s="62" t="str">
        <f t="shared" si="6"/>
        <v>-</v>
      </c>
      <c r="L20" s="62" t="str">
        <f t="shared" si="7"/>
        <v>-</v>
      </c>
      <c r="M20" s="62" t="str">
        <f t="shared" si="8"/>
        <v>-</v>
      </c>
      <c r="N20" s="62" t="str">
        <f t="shared" si="9"/>
        <v>-</v>
      </c>
      <c r="O20" s="119"/>
      <c r="P20" s="142"/>
    </row>
    <row r="21" spans="1:16" hidden="1" x14ac:dyDescent="0.3">
      <c r="A21" s="143"/>
      <c r="B21" s="114"/>
      <c r="C21" s="115"/>
      <c r="D21" s="117"/>
      <c r="E21" s="118"/>
      <c r="F21" s="62" t="str">
        <f t="shared" si="1"/>
        <v>-</v>
      </c>
      <c r="G21" s="105" t="str">
        <f t="shared" si="2"/>
        <v>-</v>
      </c>
      <c r="H21" s="62" t="str">
        <f t="shared" si="3"/>
        <v>-</v>
      </c>
      <c r="I21" s="62" t="str">
        <f t="shared" si="4"/>
        <v>-</v>
      </c>
      <c r="J21" s="62" t="str">
        <f t="shared" si="5"/>
        <v>-</v>
      </c>
      <c r="K21" s="62" t="str">
        <f t="shared" si="6"/>
        <v>-</v>
      </c>
      <c r="L21" s="62" t="str">
        <f t="shared" si="7"/>
        <v>-</v>
      </c>
      <c r="M21" s="62" t="str">
        <f t="shared" si="8"/>
        <v>-</v>
      </c>
      <c r="N21" s="62" t="str">
        <f t="shared" si="9"/>
        <v>-</v>
      </c>
      <c r="O21" s="112"/>
      <c r="P21" s="144" t="s">
        <v>239</v>
      </c>
    </row>
    <row r="22" spans="1:16" ht="20.25" hidden="1" customHeight="1" x14ac:dyDescent="0.3">
      <c r="A22" s="143"/>
      <c r="B22" s="114"/>
      <c r="C22" s="115"/>
      <c r="D22" s="117"/>
      <c r="E22" s="118"/>
      <c r="F22" s="62" t="str">
        <f t="shared" si="1"/>
        <v>-</v>
      </c>
      <c r="G22" s="105" t="str">
        <f t="shared" si="2"/>
        <v>-</v>
      </c>
      <c r="H22" s="62" t="str">
        <f t="shared" si="3"/>
        <v>-</v>
      </c>
      <c r="I22" s="62" t="str">
        <f t="shared" si="4"/>
        <v>-</v>
      </c>
      <c r="J22" s="62" t="str">
        <f t="shared" si="5"/>
        <v>-</v>
      </c>
      <c r="K22" s="62" t="str">
        <f t="shared" si="6"/>
        <v>-</v>
      </c>
      <c r="L22" s="62" t="str">
        <f t="shared" si="7"/>
        <v>-</v>
      </c>
      <c r="M22" s="62" t="str">
        <f t="shared" si="8"/>
        <v>-</v>
      </c>
      <c r="N22" s="62" t="str">
        <f t="shared" si="9"/>
        <v>-</v>
      </c>
      <c r="O22" s="112"/>
      <c r="P22" s="138"/>
    </row>
    <row r="23" spans="1:16" ht="15" x14ac:dyDescent="0.25">
      <c r="A23" s="342" t="s">
        <v>63</v>
      </c>
      <c r="B23" s="343"/>
      <c r="C23" s="38"/>
      <c r="D23" s="41"/>
      <c r="E23" s="58">
        <f>SUM(E13:E22)</f>
        <v>0</v>
      </c>
      <c r="F23" s="58">
        <f>SUM(F13:F22)</f>
        <v>0</v>
      </c>
      <c r="G23" s="58"/>
      <c r="H23" s="63">
        <f t="shared" ref="H23:L23" si="10">SUM(H13:H22)</f>
        <v>0</v>
      </c>
      <c r="I23" s="63">
        <f t="shared" si="10"/>
        <v>0</v>
      </c>
      <c r="J23" s="63">
        <f t="shared" si="10"/>
        <v>0</v>
      </c>
      <c r="K23" s="63">
        <f t="shared" si="10"/>
        <v>0</v>
      </c>
      <c r="L23" s="63">
        <f t="shared" si="10"/>
        <v>0</v>
      </c>
      <c r="M23" s="63">
        <f>SUM(M13:M22)</f>
        <v>0</v>
      </c>
      <c r="N23" s="63">
        <f>SUM(N13:N22)</f>
        <v>0</v>
      </c>
      <c r="O23" s="63"/>
      <c r="P23" s="138"/>
    </row>
    <row r="24" spans="1:16" ht="15" x14ac:dyDescent="0.25">
      <c r="A24" s="342" t="s">
        <v>64</v>
      </c>
      <c r="B24" s="343"/>
      <c r="C24" s="38"/>
      <c r="D24" s="41"/>
      <c r="E24" s="58">
        <f>E12+E23</f>
        <v>0</v>
      </c>
      <c r="F24" s="58">
        <f>F12+F23</f>
        <v>0</v>
      </c>
      <c r="G24" s="58"/>
      <c r="H24" s="63">
        <f t="shared" ref="H24:M24" si="11">H12+H23</f>
        <v>0</v>
      </c>
      <c r="I24" s="63">
        <f t="shared" si="11"/>
        <v>0</v>
      </c>
      <c r="J24" s="63">
        <f t="shared" si="11"/>
        <v>0</v>
      </c>
      <c r="K24" s="63">
        <f t="shared" si="11"/>
        <v>0</v>
      </c>
      <c r="L24" s="63">
        <f t="shared" si="11"/>
        <v>0</v>
      </c>
      <c r="M24" s="63">
        <f t="shared" si="11"/>
        <v>0</v>
      </c>
      <c r="N24" s="63">
        <f>N12+N23</f>
        <v>0</v>
      </c>
      <c r="O24" s="63"/>
      <c r="P24" s="138"/>
    </row>
    <row r="25" spans="1:16" s="39" customFormat="1" ht="15" x14ac:dyDescent="0.25">
      <c r="A25" s="278" t="s">
        <v>334</v>
      </c>
      <c r="B25" s="279"/>
      <c r="C25" s="279"/>
      <c r="D25" s="279"/>
      <c r="E25" s="279"/>
      <c r="F25" s="279"/>
      <c r="G25" s="279"/>
      <c r="H25" s="279"/>
      <c r="I25" s="279"/>
      <c r="J25" s="62">
        <f>ROUND((J24*17%),0)</f>
        <v>0</v>
      </c>
      <c r="K25" s="62"/>
      <c r="L25" s="62"/>
      <c r="M25" s="62"/>
      <c r="N25" s="62">
        <f>ROUND((N24*17%),0)</f>
        <v>0</v>
      </c>
      <c r="O25" s="62"/>
      <c r="P25" s="138"/>
    </row>
    <row r="26" spans="1:16" s="39" customFormat="1" ht="15" customHeight="1" x14ac:dyDescent="0.25">
      <c r="A26" s="278" t="s">
        <v>368</v>
      </c>
      <c r="B26" s="279"/>
      <c r="C26" s="279"/>
      <c r="D26" s="279"/>
      <c r="E26" s="279"/>
      <c r="F26" s="279"/>
      <c r="G26" s="279"/>
      <c r="H26" s="279"/>
      <c r="I26" s="279"/>
      <c r="J26" s="62">
        <v>0</v>
      </c>
      <c r="K26" s="62"/>
      <c r="L26" s="62"/>
      <c r="M26" s="62"/>
      <c r="N26" s="71">
        <f>ROUND((N24/12)*5%*8,0)</f>
        <v>0</v>
      </c>
      <c r="O26" s="71"/>
      <c r="P26" s="138"/>
    </row>
    <row r="27" spans="1:16" s="39" customFormat="1" ht="15" customHeight="1" x14ac:dyDescent="0.25">
      <c r="A27" s="278" t="s">
        <v>65</v>
      </c>
      <c r="B27" s="279"/>
      <c r="C27" s="279"/>
      <c r="D27" s="279"/>
      <c r="E27" s="279"/>
      <c r="F27" s="279"/>
      <c r="G27" s="279"/>
      <c r="H27" s="279"/>
      <c r="I27" s="279"/>
      <c r="J27" s="62">
        <f>ROUND((J24*8%),0)</f>
        <v>0</v>
      </c>
      <c r="K27" s="62"/>
      <c r="L27" s="62"/>
      <c r="M27" s="62"/>
      <c r="N27" s="62">
        <f>ROUND((N24*8%),0)</f>
        <v>0</v>
      </c>
      <c r="O27" s="62"/>
      <c r="P27" s="138"/>
    </row>
    <row r="28" spans="1:16" s="39" customFormat="1" ht="15" customHeight="1" x14ac:dyDescent="0.25">
      <c r="A28" s="278" t="s">
        <v>66</v>
      </c>
      <c r="B28" s="279"/>
      <c r="C28" s="279"/>
      <c r="D28" s="279"/>
      <c r="E28" s="279"/>
      <c r="F28" s="279"/>
      <c r="G28" s="279"/>
      <c r="H28" s="279"/>
      <c r="I28" s="279"/>
      <c r="J28" s="62">
        <f>ROUND((J24*117%)/24,0)</f>
        <v>0</v>
      </c>
      <c r="K28" s="62"/>
      <c r="L28" s="62"/>
      <c r="M28" s="62"/>
      <c r="N28" s="62">
        <f>ROUND((N24*117%)/24,0)</f>
        <v>0</v>
      </c>
      <c r="O28" s="62"/>
      <c r="P28" s="138"/>
    </row>
    <row r="29" spans="1:16" s="39" customFormat="1" ht="15" customHeight="1" x14ac:dyDescent="0.25">
      <c r="A29" s="278" t="s">
        <v>67</v>
      </c>
      <c r="B29" s="279"/>
      <c r="C29" s="279"/>
      <c r="D29" s="279"/>
      <c r="E29" s="279"/>
      <c r="F29" s="279"/>
      <c r="G29" s="279"/>
      <c r="H29" s="279"/>
      <c r="I29" s="279"/>
      <c r="J29" s="62">
        <v>0</v>
      </c>
      <c r="K29" s="62"/>
      <c r="L29" s="62"/>
      <c r="M29" s="62"/>
      <c r="N29" s="62">
        <v>0</v>
      </c>
      <c r="O29" s="62"/>
      <c r="P29" s="138"/>
    </row>
    <row r="30" spans="1:16" s="39" customFormat="1" ht="15" customHeight="1" x14ac:dyDescent="0.25">
      <c r="A30" s="278" t="s">
        <v>68</v>
      </c>
      <c r="B30" s="279"/>
      <c r="C30" s="279"/>
      <c r="D30" s="279"/>
      <c r="E30" s="279"/>
      <c r="F30" s="279"/>
      <c r="G30" s="279"/>
      <c r="H30" s="279"/>
      <c r="I30" s="279"/>
      <c r="J30" s="62">
        <v>0</v>
      </c>
      <c r="K30" s="62"/>
      <c r="L30" s="62"/>
      <c r="M30" s="62"/>
      <c r="N30" s="62">
        <v>0</v>
      </c>
      <c r="O30" s="62"/>
      <c r="P30" s="138"/>
    </row>
    <row r="31" spans="1:16" s="39" customFormat="1" ht="15" customHeight="1" x14ac:dyDescent="0.25">
      <c r="A31" s="270" t="s">
        <v>238</v>
      </c>
      <c r="B31" s="271"/>
      <c r="C31" s="271"/>
      <c r="D31" s="271"/>
      <c r="E31" s="271"/>
      <c r="F31" s="271"/>
      <c r="G31" s="271"/>
      <c r="H31" s="271"/>
      <c r="I31" s="272"/>
      <c r="J31" s="62">
        <v>0</v>
      </c>
      <c r="K31" s="62"/>
      <c r="L31" s="62"/>
      <c r="M31" s="62"/>
      <c r="N31" s="62">
        <v>0</v>
      </c>
      <c r="O31" s="62"/>
      <c r="P31" s="138"/>
    </row>
    <row r="32" spans="1:16" s="39" customFormat="1" ht="15" customHeight="1" x14ac:dyDescent="0.25">
      <c r="A32" s="278" t="s">
        <v>395</v>
      </c>
      <c r="B32" s="279"/>
      <c r="C32" s="279"/>
      <c r="D32" s="279"/>
      <c r="E32" s="279"/>
      <c r="F32" s="279"/>
      <c r="G32" s="279"/>
      <c r="H32" s="279"/>
      <c r="I32" s="279"/>
      <c r="J32" s="62">
        <f>6774*3</f>
        <v>20322</v>
      </c>
      <c r="K32" s="62"/>
      <c r="L32" s="62"/>
      <c r="M32" s="62"/>
      <c r="N32" s="62">
        <f>J32</f>
        <v>20322</v>
      </c>
      <c r="O32" s="62"/>
      <c r="P32" s="138"/>
    </row>
    <row r="33" spans="1:16" s="39" customFormat="1" ht="15" x14ac:dyDescent="0.25">
      <c r="A33" s="276" t="s">
        <v>69</v>
      </c>
      <c r="B33" s="277"/>
      <c r="C33" s="277"/>
      <c r="D33" s="277"/>
      <c r="E33" s="277"/>
      <c r="F33" s="277"/>
      <c r="G33" s="277"/>
      <c r="H33" s="277"/>
      <c r="I33" s="277"/>
      <c r="J33" s="62">
        <v>0</v>
      </c>
      <c r="K33" s="62"/>
      <c r="L33" s="62"/>
      <c r="M33" s="62"/>
      <c r="N33" s="62">
        <v>0</v>
      </c>
      <c r="O33" s="62"/>
      <c r="P33" s="138"/>
    </row>
    <row r="34" spans="1:16" s="39" customFormat="1" ht="15" x14ac:dyDescent="0.25">
      <c r="A34" s="278" t="s">
        <v>70</v>
      </c>
      <c r="B34" s="279"/>
      <c r="C34" s="279"/>
      <c r="D34" s="279"/>
      <c r="E34" s="279"/>
      <c r="F34" s="279"/>
      <c r="G34" s="279"/>
      <c r="H34" s="279"/>
      <c r="I34" s="279"/>
      <c r="J34" s="62">
        <v>0</v>
      </c>
      <c r="K34" s="62"/>
      <c r="L34" s="62"/>
      <c r="M34" s="62"/>
      <c r="N34" s="62">
        <v>0</v>
      </c>
      <c r="O34" s="62"/>
      <c r="P34" s="138"/>
    </row>
    <row r="35" spans="1:16" s="40" customFormat="1" ht="12.75" x14ac:dyDescent="0.2">
      <c r="A35" s="278" t="s">
        <v>71</v>
      </c>
      <c r="B35" s="279"/>
      <c r="C35" s="279"/>
      <c r="D35" s="279"/>
      <c r="E35" s="279"/>
      <c r="F35" s="279"/>
      <c r="G35" s="279"/>
      <c r="H35" s="279"/>
      <c r="I35" s="279"/>
      <c r="J35" s="64">
        <v>0</v>
      </c>
      <c r="K35" s="64"/>
      <c r="L35" s="64"/>
      <c r="M35" s="64"/>
      <c r="N35" s="64">
        <v>0</v>
      </c>
      <c r="O35" s="64"/>
      <c r="P35" s="145"/>
    </row>
    <row r="36" spans="1:16" s="40" customFormat="1" ht="15" x14ac:dyDescent="0.25">
      <c r="A36" s="278" t="s">
        <v>72</v>
      </c>
      <c r="B36" s="279"/>
      <c r="C36" s="279"/>
      <c r="D36" s="279"/>
      <c r="E36" s="279"/>
      <c r="F36" s="279"/>
      <c r="G36" s="279"/>
      <c r="H36" s="279"/>
      <c r="I36" s="279"/>
      <c r="J36" s="63">
        <f>SUM(J24:J35)</f>
        <v>20322</v>
      </c>
      <c r="K36" s="63"/>
      <c r="L36" s="63"/>
      <c r="M36" s="63"/>
      <c r="N36" s="72">
        <f>SUM(N24:N35)</f>
        <v>20322</v>
      </c>
      <c r="O36" s="72"/>
      <c r="P36" s="146"/>
    </row>
    <row r="37" spans="1:16" x14ac:dyDescent="0.3">
      <c r="A37" s="147"/>
      <c r="B37" s="269" t="s">
        <v>73</v>
      </c>
      <c r="C37" s="269"/>
      <c r="D37" s="269" t="s">
        <v>74</v>
      </c>
      <c r="E37" s="269"/>
      <c r="F37" s="269" t="s">
        <v>75</v>
      </c>
      <c r="G37" s="269"/>
      <c r="H37" s="269" t="s">
        <v>76</v>
      </c>
      <c r="I37" s="269"/>
      <c r="J37" s="49"/>
      <c r="K37" s="49"/>
      <c r="L37" s="49"/>
      <c r="M37" s="49"/>
      <c r="N37" s="49"/>
      <c r="O37" s="49"/>
      <c r="P37" s="148"/>
    </row>
    <row r="38" spans="1:16" x14ac:dyDescent="0.3">
      <c r="A38" s="147"/>
      <c r="B38" s="269" t="s">
        <v>24</v>
      </c>
      <c r="C38" s="269"/>
      <c r="D38" s="331">
        <v>1</v>
      </c>
      <c r="E38" s="331"/>
      <c r="F38" s="331">
        <v>1</v>
      </c>
      <c r="G38" s="331"/>
      <c r="H38" s="331">
        <v>0</v>
      </c>
      <c r="I38" s="331"/>
      <c r="J38" s="49"/>
      <c r="K38" s="49"/>
      <c r="L38" s="49"/>
      <c r="M38" s="49"/>
      <c r="N38" s="336" t="s">
        <v>396</v>
      </c>
      <c r="O38" s="337"/>
      <c r="P38" s="338"/>
    </row>
    <row r="39" spans="1:16" x14ac:dyDescent="0.3">
      <c r="A39" s="147"/>
      <c r="B39" s="269" t="s">
        <v>222</v>
      </c>
      <c r="C39" s="269"/>
      <c r="D39" s="331">
        <v>0</v>
      </c>
      <c r="E39" s="331"/>
      <c r="F39" s="331">
        <v>0</v>
      </c>
      <c r="G39" s="331"/>
      <c r="H39" s="331">
        <v>0</v>
      </c>
      <c r="I39" s="331"/>
      <c r="J39" s="49"/>
      <c r="K39" s="49"/>
      <c r="L39" s="49"/>
      <c r="M39" s="49"/>
      <c r="N39" s="334" t="s">
        <v>397</v>
      </c>
      <c r="O39" s="335"/>
      <c r="P39" s="215">
        <v>0</v>
      </c>
    </row>
    <row r="40" spans="1:16" x14ac:dyDescent="0.3">
      <c r="A40" s="147"/>
      <c r="B40" s="269" t="s">
        <v>28</v>
      </c>
      <c r="C40" s="269"/>
      <c r="D40" s="331">
        <v>6</v>
      </c>
      <c r="E40" s="331"/>
      <c r="F40" s="331">
        <v>6</v>
      </c>
      <c r="G40" s="331"/>
      <c r="H40" s="331">
        <v>0</v>
      </c>
      <c r="I40" s="331"/>
      <c r="J40" s="49"/>
      <c r="K40" s="49"/>
      <c r="L40" s="49"/>
      <c r="M40" s="49"/>
      <c r="N40" s="334" t="s">
        <v>398</v>
      </c>
      <c r="O40" s="335"/>
      <c r="P40" s="215">
        <v>0</v>
      </c>
    </row>
    <row r="41" spans="1:16" x14ac:dyDescent="0.3">
      <c r="A41" s="147"/>
      <c r="B41" s="269" t="s">
        <v>220</v>
      </c>
      <c r="C41" s="269"/>
      <c r="D41" s="331">
        <v>1</v>
      </c>
      <c r="E41" s="331"/>
      <c r="F41" s="331">
        <v>0</v>
      </c>
      <c r="G41" s="331"/>
      <c r="H41" s="331">
        <v>1</v>
      </c>
      <c r="I41" s="331"/>
      <c r="J41" s="49"/>
      <c r="K41" s="49"/>
      <c r="L41" s="49"/>
      <c r="M41" s="49"/>
      <c r="N41" s="334" t="s">
        <v>399</v>
      </c>
      <c r="O41" s="335"/>
      <c r="P41" s="215">
        <v>0</v>
      </c>
    </row>
    <row r="42" spans="1:16" ht="19.5" thickBot="1" x14ac:dyDescent="0.35">
      <c r="A42" s="149"/>
      <c r="B42" s="332" t="s">
        <v>230</v>
      </c>
      <c r="C42" s="332"/>
      <c r="D42" s="330">
        <v>1</v>
      </c>
      <c r="E42" s="330"/>
      <c r="F42" s="330">
        <v>0</v>
      </c>
      <c r="G42" s="330"/>
      <c r="H42" s="330">
        <v>1</v>
      </c>
      <c r="I42" s="330"/>
      <c r="J42" s="49"/>
      <c r="K42" s="49"/>
      <c r="L42" s="49"/>
      <c r="M42" s="49"/>
      <c r="N42" s="334" t="s">
        <v>400</v>
      </c>
      <c r="O42" s="335"/>
      <c r="P42" s="215">
        <v>0</v>
      </c>
    </row>
    <row r="43" spans="1:16" x14ac:dyDescent="0.3">
      <c r="B43" s="329"/>
      <c r="C43" s="329"/>
    </row>
  </sheetData>
  <sheetProtection sheet="1" objects="1" scenarios="1"/>
  <mergeCells count="67">
    <mergeCell ref="P5:P6"/>
    <mergeCell ref="A31:I31"/>
    <mergeCell ref="E5:E6"/>
    <mergeCell ref="D5:D6"/>
    <mergeCell ref="C5:C6"/>
    <mergeCell ref="A29:I29"/>
    <mergeCell ref="A30:I30"/>
    <mergeCell ref="A25:I25"/>
    <mergeCell ref="A26:I26"/>
    <mergeCell ref="A27:I27"/>
    <mergeCell ref="A28:I28"/>
    <mergeCell ref="A12:B12"/>
    <mergeCell ref="A23:B23"/>
    <mergeCell ref="A24:B24"/>
    <mergeCell ref="N38:P38"/>
    <mergeCell ref="N39:O39"/>
    <mergeCell ref="N40:O40"/>
    <mergeCell ref="N41:O41"/>
    <mergeCell ref="H39:I39"/>
    <mergeCell ref="N42:O42"/>
    <mergeCell ref="A32:I32"/>
    <mergeCell ref="D40:E40"/>
    <mergeCell ref="F40:G40"/>
    <mergeCell ref="H40:I40"/>
    <mergeCell ref="F37:G37"/>
    <mergeCell ref="F38:G38"/>
    <mergeCell ref="F39:G39"/>
    <mergeCell ref="D37:E37"/>
    <mergeCell ref="D38:E38"/>
    <mergeCell ref="D39:E39"/>
    <mergeCell ref="A33:I33"/>
    <mergeCell ref="A34:I34"/>
    <mergeCell ref="B39:C39"/>
    <mergeCell ref="H38:I38"/>
    <mergeCell ref="B40:C40"/>
    <mergeCell ref="C3:I3"/>
    <mergeCell ref="A35:I35"/>
    <mergeCell ref="A36:I36"/>
    <mergeCell ref="B37:C37"/>
    <mergeCell ref="B38:C38"/>
    <mergeCell ref="H37:I37"/>
    <mergeCell ref="F5:F6"/>
    <mergeCell ref="B43:C43"/>
    <mergeCell ref="F42:G42"/>
    <mergeCell ref="H42:I42"/>
    <mergeCell ref="F41:G41"/>
    <mergeCell ref="H41:I41"/>
    <mergeCell ref="D42:E42"/>
    <mergeCell ref="D41:E41"/>
    <mergeCell ref="B41:C41"/>
    <mergeCell ref="B42:C42"/>
    <mergeCell ref="A1:P1"/>
    <mergeCell ref="A2:P2"/>
    <mergeCell ref="A4:C4"/>
    <mergeCell ref="B5:B6"/>
    <mergeCell ref="A5:A6"/>
    <mergeCell ref="K5:K6"/>
    <mergeCell ref="L5:L6"/>
    <mergeCell ref="M5:M6"/>
    <mergeCell ref="N5:N6"/>
    <mergeCell ref="G5:I5"/>
    <mergeCell ref="J5:J6"/>
    <mergeCell ref="H4:I4"/>
    <mergeCell ref="M4:P4"/>
    <mergeCell ref="O5:O6"/>
    <mergeCell ref="D4:G4"/>
    <mergeCell ref="A3:B3"/>
  </mergeCells>
  <hyperlinks>
    <hyperlink ref="A33" r:id="rId1" xr:uid="{00000000-0004-0000-0200-000000000000}"/>
  </hyperlinks>
  <pageMargins left="0.65686274509803921" right="0.27559055118110237" top="0.23622047244094491" bottom="0.19685039370078741" header="0.23622047244094491" footer="0.19685039370078741"/>
  <pageSetup paperSize="9" scale="80" orientation="landscape" r:id="rId2"/>
  <ignoredErrors>
    <ignoredError sqref="E12 G12" formulaRange="1"/>
    <ignoredError sqref="F12 H12:N12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9"/>
  <sheetViews>
    <sheetView view="pageLayout" topLeftCell="A52" zoomScaleSheetLayoutView="100" workbookViewId="0">
      <selection activeCell="D5" sqref="D5:D6"/>
    </sheetView>
  </sheetViews>
  <sheetFormatPr defaultRowHeight="18.75" x14ac:dyDescent="0.3"/>
  <cols>
    <col min="1" max="1" width="3.7109375" style="24" customWidth="1"/>
    <col min="2" max="2" width="4.28515625" style="24" customWidth="1"/>
    <col min="3" max="3" width="20" style="24" customWidth="1"/>
    <col min="4" max="4" width="5" style="24" customWidth="1"/>
    <col min="5" max="5" width="8.140625" style="24" customWidth="1"/>
    <col min="6" max="6" width="9.140625" style="24"/>
    <col min="7" max="7" width="10.7109375" style="24" customWidth="1"/>
    <col min="8" max="8" width="13" style="24" customWidth="1"/>
    <col min="9" max="9" width="9.85546875" style="24" customWidth="1"/>
    <col min="10" max="10" width="10.140625" style="24" customWidth="1"/>
    <col min="11" max="11" width="7.5703125" style="24" customWidth="1"/>
    <col min="12" max="16384" width="9.140625" style="24"/>
  </cols>
  <sheetData>
    <row r="1" spans="1:11" ht="18.75" customHeight="1" x14ac:dyDescent="0.3">
      <c r="B1" s="344" t="s">
        <v>217</v>
      </c>
      <c r="C1" s="344"/>
      <c r="D1" s="344"/>
      <c r="E1" s="344"/>
      <c r="F1" s="344"/>
      <c r="G1" s="344"/>
      <c r="H1" s="344"/>
      <c r="I1" s="344"/>
      <c r="J1" s="344"/>
    </row>
    <row r="2" spans="1:11" x14ac:dyDescent="0.3"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ht="37.5" x14ac:dyDescent="0.3">
      <c r="B3" s="27" t="s">
        <v>43</v>
      </c>
      <c r="C3" s="27" t="s">
        <v>126</v>
      </c>
      <c r="D3" s="382" t="s">
        <v>23</v>
      </c>
      <c r="E3" s="383"/>
      <c r="F3" s="27" t="s">
        <v>135</v>
      </c>
      <c r="G3" s="27" t="s">
        <v>40</v>
      </c>
      <c r="H3" s="27" t="s">
        <v>136</v>
      </c>
      <c r="I3" s="384" t="s">
        <v>137</v>
      </c>
      <c r="J3" s="384"/>
    </row>
    <row r="4" spans="1:11" x14ac:dyDescent="0.3">
      <c r="B4" s="27">
        <v>1</v>
      </c>
      <c r="C4" s="27">
        <v>2</v>
      </c>
      <c r="D4" s="382">
        <v>3</v>
      </c>
      <c r="E4" s="383"/>
      <c r="F4" s="27">
        <v>4</v>
      </c>
      <c r="G4" s="27">
        <v>5</v>
      </c>
      <c r="H4" s="27">
        <v>6</v>
      </c>
      <c r="I4" s="384">
        <v>7</v>
      </c>
      <c r="J4" s="384"/>
    </row>
    <row r="5" spans="1:11" ht="27" customHeight="1" x14ac:dyDescent="0.3">
      <c r="B5" s="61">
        <v>1</v>
      </c>
      <c r="C5" s="25" t="s">
        <v>216</v>
      </c>
      <c r="D5" s="495" t="s">
        <v>314</v>
      </c>
      <c r="E5" s="269"/>
      <c r="F5" s="25" t="s">
        <v>224</v>
      </c>
      <c r="G5" s="61">
        <v>1</v>
      </c>
      <c r="H5" s="25" t="s">
        <v>226</v>
      </c>
      <c r="I5" s="269" t="s">
        <v>315</v>
      </c>
      <c r="J5" s="269"/>
    </row>
    <row r="6" spans="1:11" ht="27" customHeight="1" x14ac:dyDescent="0.3">
      <c r="B6" s="61">
        <v>2</v>
      </c>
      <c r="C6" s="25" t="s">
        <v>216</v>
      </c>
      <c r="D6" s="269" t="s">
        <v>230</v>
      </c>
      <c r="E6" s="269"/>
      <c r="F6" s="25" t="s">
        <v>224</v>
      </c>
      <c r="G6" s="61">
        <v>1</v>
      </c>
      <c r="H6" s="151" t="s">
        <v>316</v>
      </c>
      <c r="I6" s="269" t="s">
        <v>225</v>
      </c>
      <c r="J6" s="269"/>
    </row>
    <row r="7" spans="1:11" ht="27" customHeight="1" x14ac:dyDescent="0.3">
      <c r="B7" s="61">
        <v>3</v>
      </c>
      <c r="C7" s="25"/>
      <c r="D7" s="269"/>
      <c r="E7" s="269"/>
      <c r="F7" s="25"/>
      <c r="G7" s="61"/>
      <c r="H7" s="61"/>
      <c r="I7" s="269"/>
      <c r="J7" s="269"/>
    </row>
    <row r="8" spans="1:11" ht="27" customHeight="1" x14ac:dyDescent="0.3">
      <c r="B8" s="61">
        <v>4</v>
      </c>
      <c r="C8" s="25"/>
      <c r="D8" s="269"/>
      <c r="E8" s="269"/>
      <c r="F8" s="25"/>
      <c r="G8" s="61"/>
      <c r="H8" s="61"/>
      <c r="I8" s="269"/>
      <c r="J8" s="269"/>
    </row>
    <row r="9" spans="1:11" ht="27" customHeight="1" x14ac:dyDescent="0.3">
      <c r="B9" s="61">
        <v>5</v>
      </c>
      <c r="C9" s="25"/>
      <c r="D9" s="269"/>
      <c r="E9" s="269"/>
      <c r="F9" s="25"/>
      <c r="G9" s="61"/>
      <c r="H9" s="61"/>
      <c r="I9" s="269"/>
      <c r="J9" s="269"/>
    </row>
    <row r="10" spans="1:11" x14ac:dyDescent="0.3">
      <c r="B10" s="49"/>
      <c r="C10" s="49"/>
      <c r="D10" s="50"/>
      <c r="E10" s="50"/>
      <c r="F10" s="49"/>
      <c r="G10" s="49"/>
      <c r="H10" s="49"/>
      <c r="I10" s="50"/>
      <c r="J10" s="50"/>
    </row>
    <row r="11" spans="1:11" x14ac:dyDescent="0.3">
      <c r="A11" s="344" t="s">
        <v>148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1" x14ac:dyDescent="0.3">
      <c r="A12" s="344" t="s">
        <v>143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1" x14ac:dyDescent="0.3">
      <c r="A13" s="344" t="s">
        <v>144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72.75" customHeight="1" x14ac:dyDescent="0.3">
      <c r="A14" s="269" t="s">
        <v>138</v>
      </c>
      <c r="B14" s="269"/>
      <c r="C14" s="25" t="s">
        <v>61</v>
      </c>
      <c r="D14" s="25" t="s">
        <v>43</v>
      </c>
      <c r="E14" s="269" t="s">
        <v>139</v>
      </c>
      <c r="F14" s="269"/>
      <c r="G14" s="25" t="s">
        <v>140</v>
      </c>
      <c r="H14" s="25" t="s">
        <v>353</v>
      </c>
      <c r="I14" s="269" t="s">
        <v>354</v>
      </c>
      <c r="J14" s="269"/>
    </row>
    <row r="15" spans="1:11" x14ac:dyDescent="0.3">
      <c r="A15" s="269">
        <v>1</v>
      </c>
      <c r="B15" s="269"/>
      <c r="C15" s="61">
        <v>2</v>
      </c>
      <c r="D15" s="61">
        <v>3</v>
      </c>
      <c r="E15" s="269">
        <v>4</v>
      </c>
      <c r="F15" s="269"/>
      <c r="G15" s="61">
        <v>5</v>
      </c>
      <c r="H15" s="61">
        <v>5</v>
      </c>
      <c r="I15" s="269">
        <v>6</v>
      </c>
      <c r="J15" s="269"/>
    </row>
    <row r="16" spans="1:11" ht="25.5" customHeight="1" x14ac:dyDescent="0.4">
      <c r="A16" s="496" t="s">
        <v>218</v>
      </c>
      <c r="B16" s="497"/>
      <c r="C16" s="497"/>
      <c r="D16" s="497"/>
      <c r="E16" s="497"/>
      <c r="F16" s="497"/>
      <c r="G16" s="497"/>
      <c r="H16" s="497"/>
      <c r="I16" s="497"/>
      <c r="J16" s="498"/>
    </row>
    <row r="18" spans="1:11" x14ac:dyDescent="0.3">
      <c r="A18" s="344" t="s">
        <v>145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44"/>
    </row>
    <row r="19" spans="1:11" x14ac:dyDescent="0.3">
      <c r="A19" s="344" t="s">
        <v>146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4"/>
    </row>
    <row r="20" spans="1:11" x14ac:dyDescent="0.3">
      <c r="A20" s="344" t="s">
        <v>144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</row>
    <row r="21" spans="1:11" ht="56.25" x14ac:dyDescent="0.3">
      <c r="A21" s="25" t="s">
        <v>43</v>
      </c>
      <c r="B21" s="269" t="s">
        <v>139</v>
      </c>
      <c r="C21" s="269"/>
      <c r="D21" s="269" t="s">
        <v>23</v>
      </c>
      <c r="E21" s="269"/>
      <c r="F21" s="25" t="s">
        <v>141</v>
      </c>
      <c r="G21" s="25" t="s">
        <v>355</v>
      </c>
      <c r="H21" s="25" t="s">
        <v>349</v>
      </c>
      <c r="I21" s="25" t="s">
        <v>47</v>
      </c>
      <c r="J21" s="25" t="s">
        <v>142</v>
      </c>
      <c r="K21" s="25" t="s">
        <v>58</v>
      </c>
    </row>
    <row r="22" spans="1:11" x14ac:dyDescent="0.3">
      <c r="A22" s="61">
        <v>1</v>
      </c>
      <c r="B22" s="269">
        <v>2</v>
      </c>
      <c r="C22" s="269"/>
      <c r="D22" s="269">
        <v>3</v>
      </c>
      <c r="E22" s="269"/>
      <c r="F22" s="61">
        <v>4</v>
      </c>
      <c r="G22" s="61">
        <v>5</v>
      </c>
      <c r="H22" s="61">
        <v>6</v>
      </c>
      <c r="I22" s="61">
        <v>7</v>
      </c>
      <c r="J22" s="61">
        <v>8</v>
      </c>
      <c r="K22" s="61">
        <v>9</v>
      </c>
    </row>
    <row r="23" spans="1:11" ht="23.25" x14ac:dyDescent="0.35">
      <c r="A23" s="499" t="s">
        <v>218</v>
      </c>
      <c r="B23" s="500"/>
      <c r="C23" s="500"/>
      <c r="D23" s="500"/>
      <c r="E23" s="500"/>
      <c r="F23" s="500"/>
      <c r="G23" s="500"/>
      <c r="H23" s="500"/>
      <c r="I23" s="500"/>
      <c r="J23" s="500"/>
      <c r="K23" s="501"/>
    </row>
    <row r="25" spans="1:11" x14ac:dyDescent="0.3">
      <c r="A25" s="344" t="s">
        <v>147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</row>
    <row r="26" spans="1:11" x14ac:dyDescent="0.3">
      <c r="A26" s="344" t="s">
        <v>352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3">
      <c r="A27" s="344" t="s">
        <v>144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4"/>
    </row>
    <row r="28" spans="1:11" ht="72.75" customHeight="1" x14ac:dyDescent="0.3">
      <c r="A28" s="384" t="s">
        <v>43</v>
      </c>
      <c r="B28" s="384"/>
      <c r="C28" s="26" t="s">
        <v>149</v>
      </c>
      <c r="D28" s="384" t="s">
        <v>150</v>
      </c>
      <c r="E28" s="384"/>
      <c r="F28" s="26" t="s">
        <v>151</v>
      </c>
      <c r="G28" s="26" t="s">
        <v>135</v>
      </c>
      <c r="H28" s="26" t="s">
        <v>152</v>
      </c>
      <c r="I28" s="26" t="s">
        <v>153</v>
      </c>
      <c r="J28" s="384" t="s">
        <v>351</v>
      </c>
      <c r="K28" s="384"/>
    </row>
    <row r="29" spans="1:11" ht="63.75" customHeight="1" x14ac:dyDescent="0.3">
      <c r="A29" s="459" t="s">
        <v>218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1"/>
    </row>
  </sheetData>
  <mergeCells count="41">
    <mergeCell ref="A27:K27"/>
    <mergeCell ref="A28:B28"/>
    <mergeCell ref="D28:E28"/>
    <mergeCell ref="J28:K28"/>
    <mergeCell ref="A11:K11"/>
    <mergeCell ref="A12:K12"/>
    <mergeCell ref="A13:K13"/>
    <mergeCell ref="A18:K18"/>
    <mergeCell ref="A19:K19"/>
    <mergeCell ref="A20:K20"/>
    <mergeCell ref="D22:E22"/>
    <mergeCell ref="B22:C22"/>
    <mergeCell ref="I15:J15"/>
    <mergeCell ref="A16:J16"/>
    <mergeCell ref="A23:K23"/>
    <mergeCell ref="A25:K25"/>
    <mergeCell ref="A26:K26"/>
    <mergeCell ref="D5:E5"/>
    <mergeCell ref="I5:J5"/>
    <mergeCell ref="D6:E6"/>
    <mergeCell ref="I6:J6"/>
    <mergeCell ref="D8:E8"/>
    <mergeCell ref="I8:J8"/>
    <mergeCell ref="D7:E7"/>
    <mergeCell ref="I7:J7"/>
    <mergeCell ref="B2:K2"/>
    <mergeCell ref="B1:J1"/>
    <mergeCell ref="A29:K29"/>
    <mergeCell ref="B21:C21"/>
    <mergeCell ref="D21:E21"/>
    <mergeCell ref="A14:B14"/>
    <mergeCell ref="D3:E3"/>
    <mergeCell ref="D4:E4"/>
    <mergeCell ref="E14:F14"/>
    <mergeCell ref="E15:F15"/>
    <mergeCell ref="A15:B15"/>
    <mergeCell ref="D9:E9"/>
    <mergeCell ref="I9:J9"/>
    <mergeCell ref="I3:J3"/>
    <mergeCell ref="I4:J4"/>
    <mergeCell ref="I14:J14"/>
  </mergeCells>
  <pageMargins left="0.41208333333333336" right="0.22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6"/>
  <sheetViews>
    <sheetView view="pageLayout" topLeftCell="A33" zoomScaleSheetLayoutView="115" workbookViewId="0">
      <selection activeCell="J40" sqref="J40"/>
    </sheetView>
  </sheetViews>
  <sheetFormatPr defaultRowHeight="18.75" x14ac:dyDescent="0.3"/>
  <cols>
    <col min="1" max="1" width="4.85546875" style="18" customWidth="1"/>
    <col min="2" max="2" width="6.42578125" style="18" customWidth="1"/>
    <col min="3" max="3" width="6.28515625" style="18" customWidth="1"/>
    <col min="4" max="4" width="7" style="18" customWidth="1"/>
    <col min="5" max="5" width="5.7109375" style="18" customWidth="1"/>
    <col min="6" max="6" width="12" style="18" customWidth="1"/>
    <col min="7" max="7" width="7.5703125" style="18" customWidth="1"/>
    <col min="8" max="8" width="8.85546875" style="18" customWidth="1"/>
    <col min="9" max="9" width="10.5703125" style="18" customWidth="1"/>
    <col min="10" max="10" width="9.140625" style="18"/>
    <col min="11" max="11" width="8" style="18" customWidth="1"/>
    <col min="12" max="12" width="7.85546875" style="18" customWidth="1"/>
    <col min="13" max="13" width="7.5703125" style="18" customWidth="1"/>
    <col min="14" max="14" width="9.28515625" style="18" customWidth="1"/>
    <col min="15" max="15" width="7.85546875" style="18" customWidth="1"/>
    <col min="16" max="16" width="8.42578125" style="18" customWidth="1"/>
    <col min="17" max="16384" width="9.140625" style="18"/>
  </cols>
  <sheetData>
    <row r="1" spans="1:20" ht="27.75" x14ac:dyDescent="0.4">
      <c r="A1" s="403" t="s">
        <v>291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97">
        <v>8</v>
      </c>
    </row>
    <row r="2" spans="1:20" ht="21" x14ac:dyDescent="0.35">
      <c r="A2" s="404" t="s">
        <v>42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</row>
    <row r="3" spans="1:20" ht="20.25" x14ac:dyDescent="0.3">
      <c r="A3" s="406" t="s">
        <v>126</v>
      </c>
      <c r="B3" s="406"/>
      <c r="C3" s="406"/>
      <c r="D3" s="406"/>
      <c r="E3" s="406"/>
      <c r="F3" s="407" t="str">
        <f>'formet 8 GA01'!M4</f>
        <v>2202-02-109-27-01 SF</v>
      </c>
      <c r="G3" s="407"/>
      <c r="H3" s="407"/>
      <c r="I3" s="407"/>
      <c r="J3" s="407"/>
      <c r="K3" s="406" t="s">
        <v>134</v>
      </c>
      <c r="L3" s="406"/>
      <c r="M3" s="406"/>
      <c r="N3" s="406"/>
      <c r="O3" s="406" t="s">
        <v>298</v>
      </c>
      <c r="P3" s="406"/>
      <c r="Q3" s="158">
        <f>'chek list'!C5</f>
        <v>27</v>
      </c>
    </row>
    <row r="4" spans="1:20" ht="60" customHeight="1" x14ac:dyDescent="0.3">
      <c r="A4" s="382" t="s">
        <v>23</v>
      </c>
      <c r="B4" s="405"/>
      <c r="C4" s="28" t="s">
        <v>24</v>
      </c>
      <c r="D4" s="28" t="s">
        <v>25</v>
      </c>
      <c r="E4" s="28" t="s">
        <v>26</v>
      </c>
      <c r="F4" s="28" t="s">
        <v>27</v>
      </c>
      <c r="G4" s="28" t="s">
        <v>28</v>
      </c>
      <c r="H4" s="29" t="s">
        <v>223</v>
      </c>
      <c r="I4" s="27" t="s">
        <v>29</v>
      </c>
      <c r="J4" s="27" t="s">
        <v>30</v>
      </c>
      <c r="K4" s="27" t="s">
        <v>31</v>
      </c>
      <c r="L4" s="27" t="s">
        <v>32</v>
      </c>
      <c r="M4" s="27" t="s">
        <v>33</v>
      </c>
      <c r="N4" s="27" t="s">
        <v>34</v>
      </c>
      <c r="O4" s="27" t="s">
        <v>35</v>
      </c>
      <c r="P4" s="27" t="s">
        <v>36</v>
      </c>
      <c r="Q4" s="65" t="s">
        <v>37</v>
      </c>
      <c r="S4" s="24"/>
      <c r="T4" s="24"/>
    </row>
    <row r="5" spans="1:20" ht="24.75" customHeight="1" x14ac:dyDescent="0.3">
      <c r="A5" s="382" t="s">
        <v>38</v>
      </c>
      <c r="B5" s="383"/>
      <c r="C5" s="124">
        <v>1</v>
      </c>
      <c r="D5" s="124">
        <v>0</v>
      </c>
      <c r="E5" s="124">
        <v>0</v>
      </c>
      <c r="F5" s="124">
        <v>0</v>
      </c>
      <c r="G5" s="124">
        <v>6</v>
      </c>
      <c r="H5" s="124">
        <v>1</v>
      </c>
      <c r="I5" s="124">
        <v>0</v>
      </c>
      <c r="J5" s="124">
        <v>0</v>
      </c>
      <c r="K5" s="124">
        <v>0</v>
      </c>
      <c r="L5" s="124">
        <v>0</v>
      </c>
      <c r="M5" s="124">
        <v>0</v>
      </c>
      <c r="N5" s="124">
        <v>0</v>
      </c>
      <c r="O5" s="124">
        <v>0</v>
      </c>
      <c r="P5" s="124">
        <v>1</v>
      </c>
      <c r="Q5" s="122">
        <f>SUM(C5:P5)</f>
        <v>9</v>
      </c>
      <c r="R5" s="24"/>
      <c r="S5" s="24"/>
      <c r="T5" s="24"/>
    </row>
    <row r="6" spans="1:20" ht="26.25" customHeight="1" x14ac:dyDescent="0.3">
      <c r="A6" s="382" t="s">
        <v>39</v>
      </c>
      <c r="B6" s="383"/>
      <c r="C6" s="124">
        <v>1</v>
      </c>
      <c r="D6" s="124">
        <v>0</v>
      </c>
      <c r="E6" s="124">
        <v>0</v>
      </c>
      <c r="F6" s="124">
        <v>0</v>
      </c>
      <c r="G6" s="124">
        <v>6</v>
      </c>
      <c r="H6" s="124">
        <v>0</v>
      </c>
      <c r="I6" s="124">
        <v>0</v>
      </c>
      <c r="J6" s="124">
        <v>0</v>
      </c>
      <c r="K6" s="124">
        <v>0</v>
      </c>
      <c r="L6" s="124">
        <v>0</v>
      </c>
      <c r="M6" s="124">
        <v>0</v>
      </c>
      <c r="N6" s="124">
        <v>0</v>
      </c>
      <c r="O6" s="124">
        <v>0</v>
      </c>
      <c r="P6" s="124">
        <v>0</v>
      </c>
      <c r="Q6" s="122">
        <f>SUM(C6:P6)</f>
        <v>7</v>
      </c>
      <c r="R6" s="24"/>
      <c r="S6" s="24"/>
      <c r="T6" s="24"/>
    </row>
    <row r="7" spans="1:20" ht="30" customHeight="1" x14ac:dyDescent="0.3">
      <c r="A7" s="397" t="s">
        <v>40</v>
      </c>
      <c r="B7" s="315"/>
      <c r="C7" s="125">
        <f>C5-C6</f>
        <v>0</v>
      </c>
      <c r="D7" s="125">
        <f t="shared" ref="D7:P7" si="0">D5-D6</f>
        <v>0</v>
      </c>
      <c r="E7" s="125">
        <f t="shared" si="0"/>
        <v>0</v>
      </c>
      <c r="F7" s="125">
        <f t="shared" si="0"/>
        <v>0</v>
      </c>
      <c r="G7" s="125">
        <f t="shared" si="0"/>
        <v>0</v>
      </c>
      <c r="H7" s="125">
        <f t="shared" si="0"/>
        <v>1</v>
      </c>
      <c r="I7" s="125">
        <f t="shared" si="0"/>
        <v>0</v>
      </c>
      <c r="J7" s="125">
        <f t="shared" si="0"/>
        <v>0</v>
      </c>
      <c r="K7" s="125">
        <f t="shared" si="0"/>
        <v>0</v>
      </c>
      <c r="L7" s="125">
        <f t="shared" si="0"/>
        <v>0</v>
      </c>
      <c r="M7" s="125">
        <f t="shared" si="0"/>
        <v>0</v>
      </c>
      <c r="N7" s="125">
        <f t="shared" si="0"/>
        <v>0</v>
      </c>
      <c r="O7" s="125">
        <f t="shared" si="0"/>
        <v>0</v>
      </c>
      <c r="P7" s="125">
        <f t="shared" si="0"/>
        <v>1</v>
      </c>
      <c r="Q7" s="126">
        <f t="shared" ref="Q7" si="1">SUM(C7:P7)</f>
        <v>2</v>
      </c>
      <c r="R7" s="24"/>
      <c r="S7" s="24"/>
      <c r="T7" s="24"/>
    </row>
    <row r="8" spans="1:20" ht="15.75" customHeight="1" x14ac:dyDescent="0.3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0"/>
      <c r="R8" s="24"/>
      <c r="S8" s="24"/>
      <c r="T8" s="24"/>
    </row>
    <row r="9" spans="1:20" x14ac:dyDescent="0.3">
      <c r="A9" s="402" t="s">
        <v>231</v>
      </c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24"/>
      <c r="S9" s="24"/>
      <c r="T9" s="24"/>
    </row>
    <row r="10" spans="1:20" ht="51.75" customHeight="1" x14ac:dyDescent="0.3">
      <c r="A10" s="30" t="s">
        <v>43</v>
      </c>
      <c r="B10" s="384" t="s">
        <v>44</v>
      </c>
      <c r="C10" s="384"/>
      <c r="D10" s="384"/>
      <c r="E10" s="384"/>
      <c r="F10" s="30" t="s">
        <v>45</v>
      </c>
      <c r="G10" s="400" t="s">
        <v>46</v>
      </c>
      <c r="H10" s="401"/>
      <c r="I10" s="30" t="s">
        <v>48</v>
      </c>
      <c r="J10" s="177" t="s">
        <v>336</v>
      </c>
      <c r="K10" s="384" t="s">
        <v>47</v>
      </c>
      <c r="L10" s="384"/>
      <c r="M10" s="399" t="s">
        <v>50</v>
      </c>
      <c r="N10" s="399"/>
      <c r="O10" s="398" t="s">
        <v>49</v>
      </c>
      <c r="P10" s="398"/>
      <c r="Q10" s="398"/>
      <c r="R10" s="24"/>
      <c r="S10" s="24"/>
      <c r="T10" s="24"/>
    </row>
    <row r="11" spans="1:20" s="83" customFormat="1" ht="21.95" customHeight="1" x14ac:dyDescent="0.3">
      <c r="A11" s="86">
        <v>1</v>
      </c>
      <c r="B11" s="417">
        <f>'formet 8 GA01'!B8</f>
        <v>0</v>
      </c>
      <c r="C11" s="418"/>
      <c r="D11" s="418"/>
      <c r="E11" s="419"/>
      <c r="F11" s="108">
        <f>'formet 8 GA01'!C8</f>
        <v>0</v>
      </c>
      <c r="G11" s="415">
        <v>569926</v>
      </c>
      <c r="H11" s="416"/>
      <c r="I11" s="121">
        <f>'formet 8 GA01'!D8</f>
        <v>0</v>
      </c>
      <c r="J11" s="108">
        <f>'formet 8 GA01'!E8</f>
        <v>0</v>
      </c>
      <c r="K11" s="413">
        <v>22275</v>
      </c>
      <c r="L11" s="414"/>
      <c r="M11" s="411" t="s">
        <v>321</v>
      </c>
      <c r="N11" s="412"/>
      <c r="O11" s="408" t="s">
        <v>311</v>
      </c>
      <c r="P11" s="409"/>
      <c r="Q11" s="410"/>
      <c r="R11" s="82"/>
      <c r="S11" s="82"/>
      <c r="T11" s="82"/>
    </row>
    <row r="12" spans="1:20" s="83" customFormat="1" ht="21.95" customHeight="1" x14ac:dyDescent="0.3">
      <c r="A12" s="86">
        <v>2</v>
      </c>
      <c r="B12" s="417">
        <f>'formet 8 GA01'!B13</f>
        <v>0</v>
      </c>
      <c r="C12" s="418"/>
      <c r="D12" s="418"/>
      <c r="E12" s="419"/>
      <c r="F12" s="108">
        <f>'formet 8 GA01'!C13</f>
        <v>0</v>
      </c>
      <c r="G12" s="421">
        <v>799852</v>
      </c>
      <c r="H12" s="422"/>
      <c r="I12" s="121">
        <f>'formet 8 GA01'!D13</f>
        <v>0</v>
      </c>
      <c r="J12" s="107">
        <f>'formet 8 GA01'!E13</f>
        <v>0</v>
      </c>
      <c r="K12" s="413" t="s">
        <v>299</v>
      </c>
      <c r="L12" s="414"/>
      <c r="M12" s="413">
        <v>35664</v>
      </c>
      <c r="N12" s="420"/>
      <c r="O12" s="408" t="s">
        <v>304</v>
      </c>
      <c r="P12" s="409"/>
      <c r="Q12" s="410"/>
      <c r="R12" s="82"/>
      <c r="S12" s="82"/>
      <c r="T12" s="82"/>
    </row>
    <row r="13" spans="1:20" s="83" customFormat="1" ht="21.95" customHeight="1" x14ac:dyDescent="0.3">
      <c r="A13" s="86">
        <v>3</v>
      </c>
      <c r="B13" s="423">
        <f>'formet 8 GA01'!B14</f>
        <v>0</v>
      </c>
      <c r="C13" s="424"/>
      <c r="D13" s="424"/>
      <c r="E13" s="425"/>
      <c r="F13" s="108">
        <f>'formet 8 GA01'!C14</f>
        <v>0</v>
      </c>
      <c r="G13" s="421">
        <v>655614</v>
      </c>
      <c r="H13" s="422"/>
      <c r="I13" s="121">
        <f>'formet 8 GA01'!D14</f>
        <v>0</v>
      </c>
      <c r="J13" s="107">
        <f>'formet 8 GA01'!E14</f>
        <v>0</v>
      </c>
      <c r="K13" s="413" t="s">
        <v>300</v>
      </c>
      <c r="L13" s="414"/>
      <c r="M13" s="413">
        <v>32820</v>
      </c>
      <c r="N13" s="420"/>
      <c r="O13" s="408" t="s">
        <v>305</v>
      </c>
      <c r="P13" s="409"/>
      <c r="Q13" s="410"/>
      <c r="R13" s="82"/>
      <c r="S13" s="82"/>
      <c r="T13" s="82"/>
    </row>
    <row r="14" spans="1:20" s="83" customFormat="1" ht="21.95" customHeight="1" x14ac:dyDescent="0.3">
      <c r="A14" s="86">
        <v>4</v>
      </c>
      <c r="B14" s="417">
        <f>'formet 8 GA01'!B15</f>
        <v>0</v>
      </c>
      <c r="C14" s="418"/>
      <c r="D14" s="418"/>
      <c r="E14" s="419"/>
      <c r="F14" s="108">
        <f>'formet 8 GA01'!C15</f>
        <v>0</v>
      </c>
      <c r="G14" s="421">
        <v>614673</v>
      </c>
      <c r="H14" s="422"/>
      <c r="I14" s="121">
        <f>'formet 8 GA01'!D15</f>
        <v>0</v>
      </c>
      <c r="J14" s="107">
        <f>'formet 8 GA01'!E15</f>
        <v>0</v>
      </c>
      <c r="K14" s="413" t="s">
        <v>301</v>
      </c>
      <c r="L14" s="414"/>
      <c r="M14" s="413">
        <v>32453</v>
      </c>
      <c r="N14" s="420"/>
      <c r="O14" s="408" t="s">
        <v>306</v>
      </c>
      <c r="P14" s="409"/>
      <c r="Q14" s="410"/>
      <c r="R14" s="82"/>
      <c r="S14" s="82"/>
      <c r="T14" s="82"/>
    </row>
    <row r="15" spans="1:20" s="83" customFormat="1" ht="21.95" customHeight="1" x14ac:dyDescent="0.3">
      <c r="A15" s="86">
        <v>5</v>
      </c>
      <c r="B15" s="417">
        <f>'formet 8 GA01'!B16</f>
        <v>0</v>
      </c>
      <c r="C15" s="418"/>
      <c r="D15" s="418"/>
      <c r="E15" s="419"/>
      <c r="F15" s="108">
        <f>'formet 8 GA01'!C16</f>
        <v>0</v>
      </c>
      <c r="G15" s="421">
        <v>796351</v>
      </c>
      <c r="H15" s="422"/>
      <c r="I15" s="121">
        <f>'formet 8 GA01'!D16</f>
        <v>0</v>
      </c>
      <c r="J15" s="107">
        <f>'formet 8 GA01'!E16</f>
        <v>0</v>
      </c>
      <c r="K15" s="413" t="s">
        <v>302</v>
      </c>
      <c r="L15" s="414"/>
      <c r="M15" s="413">
        <v>34555</v>
      </c>
      <c r="N15" s="420"/>
      <c r="O15" s="408" t="s">
        <v>307</v>
      </c>
      <c r="P15" s="409"/>
      <c r="Q15" s="410"/>
      <c r="R15" s="82"/>
      <c r="S15" s="82"/>
      <c r="T15" s="82"/>
    </row>
    <row r="16" spans="1:20" s="83" customFormat="1" ht="21.95" customHeight="1" x14ac:dyDescent="0.3">
      <c r="A16" s="86">
        <v>6</v>
      </c>
      <c r="B16" s="417">
        <f>'formet 8 GA01'!B17</f>
        <v>0</v>
      </c>
      <c r="C16" s="418"/>
      <c r="D16" s="418"/>
      <c r="E16" s="419"/>
      <c r="F16" s="108">
        <f>'formet 8 GA01'!C17</f>
        <v>0</v>
      </c>
      <c r="G16" s="421">
        <v>680064</v>
      </c>
      <c r="H16" s="422"/>
      <c r="I16" s="121">
        <f>'formet 8 GA01'!D17</f>
        <v>0</v>
      </c>
      <c r="J16" s="107">
        <f>'formet 8 GA01'!E17</f>
        <v>0</v>
      </c>
      <c r="K16" s="413" t="s">
        <v>303</v>
      </c>
      <c r="L16" s="414"/>
      <c r="M16" s="413">
        <v>33114</v>
      </c>
      <c r="N16" s="420"/>
      <c r="O16" s="408" t="s">
        <v>308</v>
      </c>
      <c r="P16" s="409"/>
      <c r="Q16" s="410"/>
      <c r="R16" s="82"/>
      <c r="S16" s="82"/>
      <c r="T16" s="82"/>
    </row>
    <row r="17" spans="1:20" s="83" customFormat="1" ht="21.95" customHeight="1" x14ac:dyDescent="0.3">
      <c r="A17" s="86">
        <v>7</v>
      </c>
      <c r="B17" s="417">
        <f>'formet 8 GA01'!B18</f>
        <v>0</v>
      </c>
      <c r="C17" s="418"/>
      <c r="D17" s="418"/>
      <c r="E17" s="419"/>
      <c r="F17" s="108">
        <f>'formet 8 GA01'!C18</f>
        <v>0</v>
      </c>
      <c r="G17" s="416">
        <v>955882</v>
      </c>
      <c r="H17" s="416"/>
      <c r="I17" s="121">
        <f>'formet 8 GA01'!D18</f>
        <v>0</v>
      </c>
      <c r="J17" s="107">
        <f>'formet 8 GA01'!E18</f>
        <v>0</v>
      </c>
      <c r="K17" s="413">
        <v>26875</v>
      </c>
      <c r="L17" s="414"/>
      <c r="M17" s="413">
        <v>35055</v>
      </c>
      <c r="N17" s="420"/>
      <c r="O17" s="408" t="s">
        <v>309</v>
      </c>
      <c r="P17" s="409"/>
      <c r="Q17" s="410"/>
      <c r="R17" s="82"/>
      <c r="S17" s="82"/>
      <c r="T17" s="82"/>
    </row>
    <row r="18" spans="1:20" s="83" customFormat="1" ht="21.95" customHeight="1" x14ac:dyDescent="0.3">
      <c r="A18" s="86">
        <v>8</v>
      </c>
      <c r="B18" s="421">
        <f>'formet 8 GA01'!B19</f>
        <v>0</v>
      </c>
      <c r="C18" s="426"/>
      <c r="D18" s="426"/>
      <c r="E18" s="422"/>
      <c r="F18" s="150" t="s">
        <v>296</v>
      </c>
      <c r="G18" s="416" t="s">
        <v>224</v>
      </c>
      <c r="H18" s="416"/>
      <c r="I18" s="121">
        <f>'formet 8 GA01'!D19</f>
        <v>0</v>
      </c>
      <c r="J18" s="107">
        <f>'formet 8 GA01'!E19</f>
        <v>0</v>
      </c>
      <c r="K18" s="427" t="s">
        <v>228</v>
      </c>
      <c r="L18" s="416"/>
      <c r="M18" s="427" t="s">
        <v>228</v>
      </c>
      <c r="N18" s="416"/>
      <c r="O18" s="408" t="s">
        <v>228</v>
      </c>
      <c r="P18" s="409"/>
      <c r="Q18" s="410"/>
      <c r="R18" s="82"/>
      <c r="S18" s="82"/>
      <c r="T18" s="82"/>
    </row>
    <row r="19" spans="1:20" s="83" customFormat="1" ht="21.95" customHeight="1" x14ac:dyDescent="0.3">
      <c r="A19" s="86">
        <v>9</v>
      </c>
      <c r="B19" s="421">
        <f>'formet 8 GA01'!B20</f>
        <v>0</v>
      </c>
      <c r="C19" s="426"/>
      <c r="D19" s="426"/>
      <c r="E19" s="422"/>
      <c r="F19" s="108" t="s">
        <v>229</v>
      </c>
      <c r="G19" s="416" t="s">
        <v>224</v>
      </c>
      <c r="H19" s="416"/>
      <c r="I19" s="121">
        <f>'formet 8 GA01'!D20</f>
        <v>0</v>
      </c>
      <c r="J19" s="107">
        <f>'formet 8 GA01'!E20</f>
        <v>0</v>
      </c>
      <c r="K19" s="427" t="s">
        <v>228</v>
      </c>
      <c r="L19" s="416"/>
      <c r="M19" s="427" t="s">
        <v>228</v>
      </c>
      <c r="N19" s="416"/>
      <c r="O19" s="408" t="s">
        <v>228</v>
      </c>
      <c r="P19" s="409"/>
      <c r="Q19" s="410"/>
      <c r="R19" s="82"/>
      <c r="S19" s="82"/>
      <c r="T19" s="82"/>
    </row>
    <row r="20" spans="1:20" ht="21.95" hidden="1" customHeight="1" x14ac:dyDescent="0.3">
      <c r="A20" s="60">
        <v>10</v>
      </c>
      <c r="B20" s="421">
        <f>'formet 8 GA01'!B21</f>
        <v>0</v>
      </c>
      <c r="C20" s="426"/>
      <c r="D20" s="426"/>
      <c r="E20" s="422"/>
      <c r="F20" s="108" t="s">
        <v>229</v>
      </c>
      <c r="G20" s="416"/>
      <c r="H20" s="416"/>
      <c r="I20" s="121"/>
      <c r="J20" s="108"/>
      <c r="K20" s="427"/>
      <c r="L20" s="416"/>
      <c r="M20" s="416"/>
      <c r="N20" s="416"/>
      <c r="O20" s="408"/>
      <c r="P20" s="409"/>
      <c r="Q20" s="410"/>
    </row>
    <row r="21" spans="1:20" ht="21.95" hidden="1" customHeight="1" x14ac:dyDescent="0.3">
      <c r="A21" s="60">
        <v>11</v>
      </c>
      <c r="B21" s="421">
        <f>'formet 8 GA01'!B22</f>
        <v>0</v>
      </c>
      <c r="C21" s="426"/>
      <c r="D21" s="426"/>
      <c r="E21" s="422"/>
      <c r="F21" s="108" t="s">
        <v>229</v>
      </c>
      <c r="G21" s="429"/>
      <c r="H21" s="429"/>
      <c r="I21" s="106"/>
      <c r="J21" s="106"/>
      <c r="K21" s="429"/>
      <c r="L21" s="429"/>
      <c r="M21" s="429"/>
      <c r="N21" s="429"/>
      <c r="O21" s="430"/>
      <c r="P21" s="431"/>
      <c r="Q21" s="432"/>
    </row>
    <row r="22" spans="1:20" ht="21.95" customHeight="1" x14ac:dyDescent="0.3">
      <c r="A22" s="60"/>
      <c r="B22" s="433">
        <f>'formet 8 GA01'!B23</f>
        <v>0</v>
      </c>
      <c r="C22" s="434"/>
      <c r="D22" s="434"/>
      <c r="E22" s="435"/>
      <c r="F22" s="248"/>
      <c r="G22" s="269"/>
      <c r="H22" s="269"/>
      <c r="I22" s="25"/>
      <c r="J22" s="25"/>
      <c r="K22" s="269"/>
      <c r="L22" s="269"/>
      <c r="M22" s="269"/>
      <c r="N22" s="269"/>
      <c r="O22" s="269"/>
      <c r="P22" s="269"/>
      <c r="Q22" s="269"/>
    </row>
    <row r="25" spans="1:20" ht="27.75" x14ac:dyDescent="0.4">
      <c r="A25" s="403" t="s">
        <v>432</v>
      </c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185">
        <v>8</v>
      </c>
    </row>
    <row r="26" spans="1:20" ht="44.25" customHeight="1" x14ac:dyDescent="0.3">
      <c r="A26" s="428" t="s">
        <v>428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</row>
    <row r="27" spans="1:20" ht="20.25" x14ac:dyDescent="0.3">
      <c r="A27" s="406" t="s">
        <v>126</v>
      </c>
      <c r="B27" s="406"/>
      <c r="C27" s="406"/>
      <c r="D27" s="406"/>
      <c r="E27" s="406"/>
      <c r="F27" s="407" t="str">
        <f>'chek list'!C6</f>
        <v>2202-02-109-27-01 SF</v>
      </c>
      <c r="G27" s="407"/>
      <c r="H27" s="407"/>
      <c r="I27" s="407"/>
      <c r="J27" s="407"/>
      <c r="K27" s="406" t="s">
        <v>134</v>
      </c>
      <c r="L27" s="406"/>
      <c r="M27" s="406"/>
      <c r="N27" s="406"/>
      <c r="O27" s="406" t="s">
        <v>298</v>
      </c>
      <c r="P27" s="406"/>
      <c r="Q27" s="158">
        <f>'chek list'!C5</f>
        <v>27</v>
      </c>
    </row>
    <row r="28" spans="1:20" ht="75" customHeight="1" x14ac:dyDescent="0.3">
      <c r="A28" s="382" t="s">
        <v>23</v>
      </c>
      <c r="B28" s="405"/>
      <c r="C28" s="382" t="s">
        <v>429</v>
      </c>
      <c r="D28" s="405"/>
      <c r="E28" s="383"/>
      <c r="F28" s="382" t="s">
        <v>28</v>
      </c>
      <c r="G28" s="405"/>
      <c r="H28" s="383"/>
      <c r="I28" s="382" t="s">
        <v>430</v>
      </c>
      <c r="J28" s="405"/>
      <c r="K28" s="383"/>
      <c r="L28" s="382" t="s">
        <v>431</v>
      </c>
      <c r="M28" s="405"/>
      <c r="N28" s="383"/>
      <c r="O28" s="382" t="s">
        <v>230</v>
      </c>
      <c r="P28" s="383"/>
      <c r="Q28" s="173" t="s">
        <v>37</v>
      </c>
    </row>
    <row r="29" spans="1:20" x14ac:dyDescent="0.3">
      <c r="A29" s="382" t="s">
        <v>38</v>
      </c>
      <c r="B29" s="383"/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24">
        <v>0</v>
      </c>
      <c r="O29" s="124">
        <v>0</v>
      </c>
      <c r="P29" s="124">
        <v>0</v>
      </c>
      <c r="Q29" s="122">
        <f>SUM(C29:P29)</f>
        <v>0</v>
      </c>
    </row>
    <row r="30" spans="1:20" x14ac:dyDescent="0.3">
      <c r="A30" s="382" t="s">
        <v>39</v>
      </c>
      <c r="B30" s="383"/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24">
        <v>0</v>
      </c>
      <c r="O30" s="124">
        <v>0</v>
      </c>
      <c r="P30" s="124">
        <v>0</v>
      </c>
      <c r="Q30" s="122">
        <f>SUM(C30:P30)</f>
        <v>0</v>
      </c>
    </row>
    <row r="31" spans="1:20" x14ac:dyDescent="0.3">
      <c r="A31" s="397" t="s">
        <v>40</v>
      </c>
      <c r="B31" s="315"/>
      <c r="C31" s="125">
        <f>C29-C30</f>
        <v>0</v>
      </c>
      <c r="D31" s="125">
        <f t="shared" ref="D31:P31" si="2">D29-D30</f>
        <v>0</v>
      </c>
      <c r="E31" s="125">
        <f t="shared" si="2"/>
        <v>0</v>
      </c>
      <c r="F31" s="125">
        <f t="shared" si="2"/>
        <v>0</v>
      </c>
      <c r="G31" s="125">
        <f t="shared" si="2"/>
        <v>0</v>
      </c>
      <c r="H31" s="125">
        <f t="shared" si="2"/>
        <v>0</v>
      </c>
      <c r="I31" s="125">
        <f t="shared" si="2"/>
        <v>0</v>
      </c>
      <c r="J31" s="125">
        <f t="shared" si="2"/>
        <v>0</v>
      </c>
      <c r="K31" s="125">
        <f t="shared" si="2"/>
        <v>0</v>
      </c>
      <c r="L31" s="125">
        <f t="shared" si="2"/>
        <v>0</v>
      </c>
      <c r="M31" s="125">
        <f t="shared" si="2"/>
        <v>0</v>
      </c>
      <c r="N31" s="125">
        <f t="shared" si="2"/>
        <v>0</v>
      </c>
      <c r="O31" s="125">
        <f t="shared" si="2"/>
        <v>0</v>
      </c>
      <c r="P31" s="125">
        <f t="shared" si="2"/>
        <v>0</v>
      </c>
      <c r="Q31" s="126">
        <f t="shared" ref="Q31" si="3">SUM(C31:P31)</f>
        <v>0</v>
      </c>
    </row>
    <row r="32" spans="1:20" x14ac:dyDescent="0.3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175"/>
    </row>
    <row r="33" spans="1:17" x14ac:dyDescent="0.3">
      <c r="A33" s="402" t="s">
        <v>231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</row>
    <row r="34" spans="1:17" ht="47.25" x14ac:dyDescent="0.3">
      <c r="A34" s="174" t="s">
        <v>43</v>
      </c>
      <c r="B34" s="384" t="s">
        <v>44</v>
      </c>
      <c r="C34" s="384"/>
      <c r="D34" s="384"/>
      <c r="E34" s="384"/>
      <c r="F34" s="174" t="s">
        <v>45</v>
      </c>
      <c r="G34" s="400" t="s">
        <v>46</v>
      </c>
      <c r="H34" s="401"/>
      <c r="I34" s="174" t="s">
        <v>48</v>
      </c>
      <c r="J34" s="177" t="s">
        <v>336</v>
      </c>
      <c r="K34" s="384" t="s">
        <v>47</v>
      </c>
      <c r="L34" s="384"/>
      <c r="M34" s="399" t="s">
        <v>50</v>
      </c>
      <c r="N34" s="399"/>
      <c r="O34" s="398" t="s">
        <v>49</v>
      </c>
      <c r="P34" s="398"/>
      <c r="Q34" s="398"/>
    </row>
    <row r="35" spans="1:17" x14ac:dyDescent="0.3">
      <c r="A35" s="184">
        <v>1</v>
      </c>
      <c r="B35" s="417"/>
      <c r="C35" s="418"/>
      <c r="D35" s="418"/>
      <c r="E35" s="419"/>
      <c r="F35" s="108"/>
      <c r="G35" s="415"/>
      <c r="H35" s="416"/>
      <c r="I35" s="121"/>
      <c r="J35" s="108"/>
      <c r="K35" s="413"/>
      <c r="L35" s="414"/>
      <c r="M35" s="411"/>
      <c r="N35" s="412"/>
      <c r="O35" s="408"/>
      <c r="P35" s="409"/>
      <c r="Q35" s="410"/>
    </row>
    <row r="36" spans="1:17" x14ac:dyDescent="0.3">
      <c r="A36" s="184">
        <v>2</v>
      </c>
      <c r="B36" s="417"/>
      <c r="C36" s="418"/>
      <c r="D36" s="418"/>
      <c r="E36" s="419"/>
      <c r="F36" s="108"/>
      <c r="G36" s="421"/>
      <c r="H36" s="422"/>
      <c r="I36" s="121"/>
      <c r="J36" s="107"/>
      <c r="K36" s="413"/>
      <c r="L36" s="414"/>
      <c r="M36" s="413"/>
      <c r="N36" s="420"/>
      <c r="O36" s="408"/>
      <c r="P36" s="409"/>
      <c r="Q36" s="410"/>
    </row>
    <row r="37" spans="1:17" x14ac:dyDescent="0.3">
      <c r="A37" s="184">
        <v>3</v>
      </c>
      <c r="B37" s="423"/>
      <c r="C37" s="424"/>
      <c r="D37" s="424"/>
      <c r="E37" s="425"/>
      <c r="F37" s="108"/>
      <c r="G37" s="421"/>
      <c r="H37" s="422"/>
      <c r="I37" s="502"/>
      <c r="J37" s="107"/>
      <c r="K37" s="413"/>
      <c r="L37" s="414"/>
      <c r="M37" s="413"/>
      <c r="N37" s="420"/>
      <c r="O37" s="408"/>
      <c r="P37" s="409"/>
      <c r="Q37" s="410"/>
    </row>
    <row r="38" spans="1:17" x14ac:dyDescent="0.3">
      <c r="A38" s="184">
        <v>4</v>
      </c>
      <c r="B38" s="417"/>
      <c r="C38" s="418"/>
      <c r="D38" s="418"/>
      <c r="E38" s="419"/>
      <c r="F38" s="108"/>
      <c r="G38" s="421"/>
      <c r="H38" s="422"/>
      <c r="I38" s="121"/>
      <c r="J38" s="107"/>
      <c r="K38" s="413"/>
      <c r="L38" s="414"/>
      <c r="M38" s="413"/>
      <c r="N38" s="420"/>
      <c r="O38" s="408"/>
      <c r="P38" s="409"/>
      <c r="Q38" s="410"/>
    </row>
    <row r="39" spans="1:17" x14ac:dyDescent="0.3">
      <c r="A39" s="184">
        <v>5</v>
      </c>
      <c r="B39" s="417"/>
      <c r="C39" s="418"/>
      <c r="D39" s="418"/>
      <c r="E39" s="419"/>
      <c r="F39" s="108"/>
      <c r="G39" s="421"/>
      <c r="H39" s="422"/>
      <c r="I39" s="121"/>
      <c r="J39" s="107"/>
      <c r="K39" s="413"/>
      <c r="L39" s="414"/>
      <c r="M39" s="413"/>
      <c r="N39" s="420"/>
      <c r="O39" s="408"/>
      <c r="P39" s="409"/>
      <c r="Q39" s="410"/>
    </row>
    <row r="40" spans="1:17" x14ac:dyDescent="0.3">
      <c r="A40" s="184">
        <v>6</v>
      </c>
      <c r="B40" s="417"/>
      <c r="C40" s="418"/>
      <c r="D40" s="418"/>
      <c r="E40" s="419"/>
      <c r="F40" s="108"/>
      <c r="G40" s="421"/>
      <c r="H40" s="422"/>
      <c r="I40" s="121"/>
      <c r="J40" s="107"/>
      <c r="K40" s="413"/>
      <c r="L40" s="414"/>
      <c r="M40" s="413"/>
      <c r="N40" s="420"/>
      <c r="O40" s="408"/>
      <c r="P40" s="409"/>
      <c r="Q40" s="410"/>
    </row>
    <row r="41" spans="1:17" x14ac:dyDescent="0.3">
      <c r="A41" s="184">
        <v>7</v>
      </c>
      <c r="B41" s="417"/>
      <c r="C41" s="418"/>
      <c r="D41" s="418"/>
      <c r="E41" s="419"/>
      <c r="F41" s="108"/>
      <c r="G41" s="416"/>
      <c r="H41" s="416"/>
      <c r="I41" s="121"/>
      <c r="J41" s="107"/>
      <c r="K41" s="413"/>
      <c r="L41" s="414"/>
      <c r="M41" s="413"/>
      <c r="N41" s="420"/>
      <c r="O41" s="408"/>
      <c r="P41" s="409"/>
      <c r="Q41" s="410"/>
    </row>
    <row r="42" spans="1:17" x14ac:dyDescent="0.3">
      <c r="A42" s="184">
        <v>8</v>
      </c>
      <c r="B42" s="421"/>
      <c r="C42" s="426"/>
      <c r="D42" s="426"/>
      <c r="E42" s="422"/>
      <c r="F42" s="150"/>
      <c r="G42" s="416"/>
      <c r="H42" s="416"/>
      <c r="I42" s="121"/>
      <c r="J42" s="107"/>
      <c r="K42" s="427"/>
      <c r="L42" s="416"/>
      <c r="M42" s="427"/>
      <c r="N42" s="416"/>
      <c r="O42" s="408"/>
      <c r="P42" s="409"/>
      <c r="Q42" s="410"/>
    </row>
    <row r="43" spans="1:17" x14ac:dyDescent="0.3">
      <c r="A43" s="184">
        <v>9</v>
      </c>
      <c r="B43" s="421"/>
      <c r="C43" s="426"/>
      <c r="D43" s="426"/>
      <c r="E43" s="422"/>
      <c r="F43" s="108"/>
      <c r="G43" s="416"/>
      <c r="H43" s="416"/>
      <c r="I43" s="121"/>
      <c r="J43" s="107"/>
      <c r="K43" s="427"/>
      <c r="L43" s="416"/>
      <c r="M43" s="427"/>
      <c r="N43" s="416"/>
      <c r="O43" s="408"/>
      <c r="P43" s="409"/>
      <c r="Q43" s="410"/>
    </row>
    <row r="44" spans="1:17" x14ac:dyDescent="0.3">
      <c r="A44" s="172">
        <v>10</v>
      </c>
      <c r="B44" s="436"/>
      <c r="C44" s="436"/>
      <c r="D44" s="436"/>
      <c r="E44" s="436"/>
      <c r="F44" s="108"/>
      <c r="G44" s="416"/>
      <c r="H44" s="416"/>
      <c r="I44" s="121"/>
      <c r="J44" s="108"/>
      <c r="K44" s="427"/>
      <c r="L44" s="416"/>
      <c r="M44" s="416"/>
      <c r="N44" s="416"/>
      <c r="O44" s="408"/>
      <c r="P44" s="409"/>
      <c r="Q44" s="410"/>
    </row>
    <row r="45" spans="1:17" x14ac:dyDescent="0.3">
      <c r="A45" s="172">
        <v>11</v>
      </c>
      <c r="B45" s="438"/>
      <c r="C45" s="438"/>
      <c r="D45" s="438"/>
      <c r="E45" s="438"/>
      <c r="F45" s="106"/>
      <c r="G45" s="429"/>
      <c r="H45" s="429"/>
      <c r="I45" s="106"/>
      <c r="J45" s="106"/>
      <c r="K45" s="429"/>
      <c r="L45" s="429"/>
      <c r="M45" s="429"/>
      <c r="N45" s="429"/>
      <c r="O45" s="430"/>
      <c r="P45" s="431"/>
      <c r="Q45" s="432"/>
    </row>
    <row r="46" spans="1:17" x14ac:dyDescent="0.3">
      <c r="A46" s="172"/>
      <c r="B46" s="437"/>
      <c r="C46" s="437"/>
      <c r="D46" s="437"/>
      <c r="E46" s="437"/>
      <c r="F46" s="25"/>
      <c r="G46" s="269"/>
      <c r="H46" s="269"/>
      <c r="I46" s="25"/>
      <c r="J46" s="25"/>
      <c r="K46" s="269"/>
      <c r="L46" s="269"/>
      <c r="M46" s="269"/>
      <c r="N46" s="269"/>
      <c r="O46" s="269"/>
      <c r="P46" s="269"/>
      <c r="Q46" s="269"/>
    </row>
  </sheetData>
  <mergeCells count="157">
    <mergeCell ref="B46:E46"/>
    <mergeCell ref="G46:H46"/>
    <mergeCell ref="K46:L46"/>
    <mergeCell ref="M46:N46"/>
    <mergeCell ref="O46:Q46"/>
    <mergeCell ref="B45:E45"/>
    <mergeCell ref="G45:H45"/>
    <mergeCell ref="K45:L45"/>
    <mergeCell ref="M45:N45"/>
    <mergeCell ref="O45:Q45"/>
    <mergeCell ref="B44:E44"/>
    <mergeCell ref="G44:H44"/>
    <mergeCell ref="K44:L44"/>
    <mergeCell ref="M44:N44"/>
    <mergeCell ref="O44:Q44"/>
    <mergeCell ref="B43:E43"/>
    <mergeCell ref="G43:H43"/>
    <mergeCell ref="K43:L43"/>
    <mergeCell ref="M43:N43"/>
    <mergeCell ref="O43:Q43"/>
    <mergeCell ref="B42:E42"/>
    <mergeCell ref="G42:H42"/>
    <mergeCell ref="K42:L42"/>
    <mergeCell ref="M42:N42"/>
    <mergeCell ref="O42:Q42"/>
    <mergeCell ref="B41:E41"/>
    <mergeCell ref="G41:H41"/>
    <mergeCell ref="K41:L41"/>
    <mergeCell ref="M41:N41"/>
    <mergeCell ref="O41:Q41"/>
    <mergeCell ref="B40:E40"/>
    <mergeCell ref="G40:H40"/>
    <mergeCell ref="K40:L40"/>
    <mergeCell ref="M40:N40"/>
    <mergeCell ref="O40:Q40"/>
    <mergeCell ref="B39:E39"/>
    <mergeCell ref="G39:H39"/>
    <mergeCell ref="K39:L39"/>
    <mergeCell ref="M39:N39"/>
    <mergeCell ref="O39:Q39"/>
    <mergeCell ref="B38:E38"/>
    <mergeCell ref="G38:H38"/>
    <mergeCell ref="K38:L38"/>
    <mergeCell ref="M38:N38"/>
    <mergeCell ref="O38:Q38"/>
    <mergeCell ref="B37:E37"/>
    <mergeCell ref="G37:H37"/>
    <mergeCell ref="K37:L37"/>
    <mergeCell ref="M37:N37"/>
    <mergeCell ref="O37:Q37"/>
    <mergeCell ref="B36:E36"/>
    <mergeCell ref="G36:H36"/>
    <mergeCell ref="K36:L36"/>
    <mergeCell ref="M36:N36"/>
    <mergeCell ref="O36:Q36"/>
    <mergeCell ref="B35:E35"/>
    <mergeCell ref="G35:H35"/>
    <mergeCell ref="K35:L35"/>
    <mergeCell ref="M35:N35"/>
    <mergeCell ref="O35:Q35"/>
    <mergeCell ref="B34:E34"/>
    <mergeCell ref="G34:H34"/>
    <mergeCell ref="K34:L34"/>
    <mergeCell ref="M34:N34"/>
    <mergeCell ref="O34:Q34"/>
    <mergeCell ref="A28:B28"/>
    <mergeCell ref="A29:B29"/>
    <mergeCell ref="A30:B30"/>
    <mergeCell ref="A31:B31"/>
    <mergeCell ref="A33:Q33"/>
    <mergeCell ref="C28:E28"/>
    <mergeCell ref="F28:H28"/>
    <mergeCell ref="I28:K28"/>
    <mergeCell ref="L28:N28"/>
    <mergeCell ref="O28:P28"/>
    <mergeCell ref="A25:P25"/>
    <mergeCell ref="A26:P26"/>
    <mergeCell ref="A27:E27"/>
    <mergeCell ref="F27:J27"/>
    <mergeCell ref="K27:N27"/>
    <mergeCell ref="O27:P27"/>
    <mergeCell ref="O19:Q19"/>
    <mergeCell ref="B20:E20"/>
    <mergeCell ref="G20:H20"/>
    <mergeCell ref="K20:L20"/>
    <mergeCell ref="B21:E21"/>
    <mergeCell ref="G21:H21"/>
    <mergeCell ref="K21:L21"/>
    <mergeCell ref="M21:N21"/>
    <mergeCell ref="O21:Q21"/>
    <mergeCell ref="M20:N20"/>
    <mergeCell ref="O20:Q20"/>
    <mergeCell ref="B19:E19"/>
    <mergeCell ref="G19:H19"/>
    <mergeCell ref="K19:L19"/>
    <mergeCell ref="M19:N19"/>
    <mergeCell ref="B22:E22"/>
    <mergeCell ref="G22:H22"/>
    <mergeCell ref="K22:L22"/>
    <mergeCell ref="M22:N22"/>
    <mergeCell ref="O22:Q22"/>
    <mergeCell ref="B17:E17"/>
    <mergeCell ref="G17:H17"/>
    <mergeCell ref="K17:L17"/>
    <mergeCell ref="M17:N17"/>
    <mergeCell ref="O17:Q17"/>
    <mergeCell ref="B18:E18"/>
    <mergeCell ref="G18:H18"/>
    <mergeCell ref="K18:L18"/>
    <mergeCell ref="M18:N18"/>
    <mergeCell ref="O18:Q18"/>
    <mergeCell ref="B15:E15"/>
    <mergeCell ref="G15:H15"/>
    <mergeCell ref="K15:L15"/>
    <mergeCell ref="M15:N15"/>
    <mergeCell ref="O15:Q15"/>
    <mergeCell ref="B16:E16"/>
    <mergeCell ref="G16:H16"/>
    <mergeCell ref="K16:L16"/>
    <mergeCell ref="M16:N16"/>
    <mergeCell ref="O16:Q16"/>
    <mergeCell ref="B13:E13"/>
    <mergeCell ref="G13:H13"/>
    <mergeCell ref="K13:L13"/>
    <mergeCell ref="M13:N13"/>
    <mergeCell ref="O13:Q13"/>
    <mergeCell ref="B14:E14"/>
    <mergeCell ref="G14:H14"/>
    <mergeCell ref="K14:L14"/>
    <mergeCell ref="M14:N14"/>
    <mergeCell ref="O14:Q14"/>
    <mergeCell ref="O11:Q11"/>
    <mergeCell ref="M11:N11"/>
    <mergeCell ref="K11:L11"/>
    <mergeCell ref="G11:H11"/>
    <mergeCell ref="B11:E11"/>
    <mergeCell ref="B12:E12"/>
    <mergeCell ref="K12:L12"/>
    <mergeCell ref="M12:N12"/>
    <mergeCell ref="O12:Q12"/>
    <mergeCell ref="G12:H12"/>
    <mergeCell ref="A7:B7"/>
    <mergeCell ref="O10:Q10"/>
    <mergeCell ref="M10:N10"/>
    <mergeCell ref="K10:L10"/>
    <mergeCell ref="B10:E10"/>
    <mergeCell ref="G10:H10"/>
    <mergeCell ref="A9:Q9"/>
    <mergeCell ref="A1:P1"/>
    <mergeCell ref="A2:P2"/>
    <mergeCell ref="A4:B4"/>
    <mergeCell ref="A5:B5"/>
    <mergeCell ref="A6:B6"/>
    <mergeCell ref="A3:E3"/>
    <mergeCell ref="F3:J3"/>
    <mergeCell ref="K3:N3"/>
    <mergeCell ref="O3:P3"/>
  </mergeCells>
  <pageMargins left="0.6" right="0.33" top="0.37" bottom="0.34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view="pageLayout" zoomScaleSheetLayoutView="100" workbookViewId="0">
      <selection activeCell="D5" sqref="D5:E6"/>
    </sheetView>
  </sheetViews>
  <sheetFormatPr defaultRowHeight="18.75" x14ac:dyDescent="0.3"/>
  <cols>
    <col min="1" max="1" width="3.7109375" style="24" customWidth="1"/>
    <col min="2" max="2" width="4.28515625" style="24" customWidth="1"/>
    <col min="3" max="3" width="20" style="24" customWidth="1"/>
    <col min="4" max="4" width="5" style="24" customWidth="1"/>
    <col min="5" max="5" width="8.140625" style="24" customWidth="1"/>
    <col min="6" max="6" width="11.140625" style="24" customWidth="1"/>
    <col min="7" max="7" width="13.28515625" style="24" customWidth="1"/>
    <col min="8" max="8" width="22.7109375" style="24" customWidth="1"/>
    <col min="9" max="9" width="13.140625" style="24" customWidth="1"/>
    <col min="10" max="10" width="10.140625" style="24" customWidth="1"/>
    <col min="11" max="11" width="7.5703125" style="24" customWidth="1"/>
    <col min="12" max="16384" width="9.140625" style="24"/>
  </cols>
  <sheetData>
    <row r="1" spans="1:11" x14ac:dyDescent="0.3">
      <c r="A1" s="344" t="s">
        <v>259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x14ac:dyDescent="0.3">
      <c r="A2" s="344" t="s">
        <v>260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ht="18.75" customHeight="1" x14ac:dyDescent="0.3">
      <c r="A3" s="345" t="str">
        <f>'chek list'!C6</f>
        <v>2202-02-109-27-01 SF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</row>
    <row r="4" spans="1:11" ht="18.75" customHeight="1" x14ac:dyDescent="0.3">
      <c r="A4" s="344" t="str">
        <f>'formet 8 GA01'!A3:N3</f>
        <v xml:space="preserve">fo|ky; dk uke     </v>
      </c>
      <c r="B4" s="344"/>
      <c r="C4" s="344"/>
      <c r="E4" s="344" t="str">
        <f>'formet 8 GA01'!C3</f>
        <v xml:space="preserve">dk;kZy; iz/kkukpk;Z  jktdh; mPp ek/;fed fo|ky;] fcNkokMh ¼tkyksj½ Mh-Mh-vks- dksM-&amp; </v>
      </c>
      <c r="F4" s="344"/>
      <c r="G4" s="344"/>
      <c r="H4" s="344"/>
      <c r="I4" s="344"/>
    </row>
    <row r="5" spans="1:11" ht="20.25" x14ac:dyDescent="0.3">
      <c r="K5" s="80">
        <v>4</v>
      </c>
    </row>
    <row r="6" spans="1:11" ht="37.5" x14ac:dyDescent="0.3">
      <c r="A6" s="25" t="s">
        <v>43</v>
      </c>
      <c r="B6" s="269" t="s">
        <v>139</v>
      </c>
      <c r="C6" s="269"/>
      <c r="D6" s="269" t="s">
        <v>23</v>
      </c>
      <c r="E6" s="269"/>
      <c r="F6" s="25" t="s">
        <v>141</v>
      </c>
      <c r="G6" s="25" t="s">
        <v>348</v>
      </c>
      <c r="H6" s="26" t="s">
        <v>349</v>
      </c>
      <c r="I6" s="25" t="s">
        <v>47</v>
      </c>
      <c r="J6" s="25" t="s">
        <v>142</v>
      </c>
      <c r="K6" s="25" t="s">
        <v>58</v>
      </c>
    </row>
    <row r="7" spans="1:11" x14ac:dyDescent="0.3">
      <c r="A7" s="75">
        <v>1</v>
      </c>
      <c r="B7" s="269">
        <v>2</v>
      </c>
      <c r="C7" s="269"/>
      <c r="D7" s="269">
        <v>3</v>
      </c>
      <c r="E7" s="269"/>
      <c r="F7" s="75">
        <v>4</v>
      </c>
      <c r="G7" s="75">
        <v>5</v>
      </c>
      <c r="H7" s="75">
        <v>6</v>
      </c>
      <c r="I7" s="75">
        <v>7</v>
      </c>
      <c r="J7" s="75">
        <v>8</v>
      </c>
      <c r="K7" s="75">
        <v>9</v>
      </c>
    </row>
    <row r="8" spans="1:11" s="214" customFormat="1" ht="15.75" x14ac:dyDescent="0.25">
      <c r="A8" s="212">
        <v>1</v>
      </c>
      <c r="B8" s="348" t="s">
        <v>322</v>
      </c>
      <c r="C8" s="349"/>
      <c r="D8" s="348"/>
      <c r="E8" s="349"/>
      <c r="F8" s="212"/>
      <c r="G8" s="212">
        <f>F8*12</f>
        <v>0</v>
      </c>
      <c r="H8" s="212">
        <f>G8</f>
        <v>0</v>
      </c>
      <c r="I8" s="212"/>
      <c r="J8" s="212"/>
      <c r="K8" s="212"/>
    </row>
    <row r="10" spans="1:11" x14ac:dyDescent="0.3">
      <c r="C10" s="344" t="s">
        <v>261</v>
      </c>
      <c r="D10" s="344"/>
      <c r="E10" s="344"/>
      <c r="F10" s="344"/>
      <c r="G10" s="344"/>
      <c r="H10" s="344"/>
      <c r="I10" s="344"/>
      <c r="J10" s="344"/>
      <c r="K10" s="344"/>
    </row>
    <row r="11" spans="1:11" ht="37.5" customHeight="1" x14ac:dyDescent="0.3">
      <c r="C11" s="172" t="s">
        <v>25</v>
      </c>
      <c r="D11" s="346" t="s">
        <v>26</v>
      </c>
      <c r="E11" s="347"/>
      <c r="F11" s="172" t="s">
        <v>262</v>
      </c>
      <c r="G11" s="172" t="s">
        <v>263</v>
      </c>
      <c r="H11" s="172" t="s">
        <v>264</v>
      </c>
      <c r="I11" s="172" t="s">
        <v>265</v>
      </c>
      <c r="J11" s="172" t="s">
        <v>266</v>
      </c>
      <c r="K11" s="172" t="s">
        <v>267</v>
      </c>
    </row>
    <row r="12" spans="1:11" x14ac:dyDescent="0.3">
      <c r="C12" s="75">
        <v>39300</v>
      </c>
      <c r="D12" s="346">
        <v>31100</v>
      </c>
      <c r="E12" s="347"/>
      <c r="F12" s="180">
        <v>26500</v>
      </c>
      <c r="G12" s="172">
        <v>23700</v>
      </c>
      <c r="H12" s="172">
        <v>18500</v>
      </c>
      <c r="I12" s="172">
        <v>12600</v>
      </c>
      <c r="J12" s="172">
        <v>14600</v>
      </c>
      <c r="K12" s="172">
        <v>12400</v>
      </c>
    </row>
  </sheetData>
  <sheetProtection sheet="1" objects="1" scenarios="1"/>
  <mergeCells count="14">
    <mergeCell ref="D12:E12"/>
    <mergeCell ref="C10:K10"/>
    <mergeCell ref="D11:E11"/>
    <mergeCell ref="B7:C7"/>
    <mergeCell ref="D7:E7"/>
    <mergeCell ref="B8:C8"/>
    <mergeCell ref="D8:E8"/>
    <mergeCell ref="A1:K1"/>
    <mergeCell ref="A2:K2"/>
    <mergeCell ref="A3:K3"/>
    <mergeCell ref="B6:C6"/>
    <mergeCell ref="D6:E6"/>
    <mergeCell ref="A4:C4"/>
    <mergeCell ref="E4:I4"/>
  </mergeCells>
  <pageMargins left="0.70866141732283472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showWhiteSpace="0" view="pageBreakPreview" topLeftCell="A22" zoomScale="115" zoomScaleSheetLayoutView="115" workbookViewId="0">
      <selection activeCell="A5" sqref="A5:I6"/>
    </sheetView>
  </sheetViews>
  <sheetFormatPr defaultRowHeight="18.75" x14ac:dyDescent="0.3"/>
  <cols>
    <col min="1" max="1" width="4.7109375" style="24" customWidth="1"/>
    <col min="2" max="2" width="10.140625" style="24" customWidth="1"/>
    <col min="3" max="3" width="8" style="24" customWidth="1"/>
    <col min="4" max="4" width="6.5703125" style="24" customWidth="1"/>
    <col min="5" max="5" width="2.85546875" style="24" customWidth="1"/>
    <col min="6" max="6" width="3.5703125" style="24" hidden="1" customWidth="1"/>
    <col min="7" max="7" width="9.28515625" style="24" customWidth="1"/>
    <col min="8" max="8" width="10.5703125" style="24" customWidth="1"/>
    <col min="9" max="9" width="8" style="24" hidden="1" customWidth="1"/>
    <col min="10" max="10" width="14.28515625" style="24" customWidth="1"/>
    <col min="11" max="11" width="16.42578125" style="24" customWidth="1"/>
    <col min="12" max="12" width="2.140625" style="24" customWidth="1"/>
    <col min="13" max="13" width="6" customWidth="1"/>
    <col min="14" max="14" width="4.7109375" customWidth="1"/>
    <col min="15" max="15" width="7.7109375" customWidth="1"/>
  </cols>
  <sheetData>
    <row r="1" spans="1:15" ht="23.25" customHeight="1" x14ac:dyDescent="0.3">
      <c r="A1" s="301" t="str">
        <f>'chek list'!A1</f>
        <v xml:space="preserve">dk;kZy; iz/kkukpk;Z  jktdh; mPp ek/;fed fo|ky;] fcNkokMh ¼tkyksj½ Mh-Mh-vks- dksM-&amp; 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5" ht="23.25" x14ac:dyDescent="0.35">
      <c r="A2" s="211"/>
      <c r="B2" s="168"/>
      <c r="C2" s="168"/>
      <c r="D2" s="168"/>
      <c r="E2" s="168"/>
      <c r="F2" s="168"/>
      <c r="G2" s="168"/>
      <c r="H2" s="168"/>
      <c r="I2" s="168"/>
      <c r="J2" s="168"/>
      <c r="K2" s="179">
        <v>2</v>
      </c>
      <c r="L2" s="179"/>
    </row>
    <row r="3" spans="1:15" ht="18.75" customHeight="1" x14ac:dyDescent="0.3">
      <c r="A3" s="147"/>
      <c r="B3" s="88" t="s">
        <v>133</v>
      </c>
      <c r="C3" s="285" t="str">
        <f>'chek list'!C6</f>
        <v>2202-02-109-27-01 SF</v>
      </c>
      <c r="D3" s="285"/>
      <c r="E3" s="285"/>
      <c r="F3" s="285"/>
      <c r="G3" s="285"/>
      <c r="H3" s="285"/>
      <c r="I3" s="49"/>
      <c r="J3" s="49"/>
      <c r="K3" s="176" t="s">
        <v>131</v>
      </c>
      <c r="L3" s="199"/>
      <c r="M3" s="304" t="s">
        <v>199</v>
      </c>
      <c r="N3" s="305"/>
      <c r="O3" s="308" t="s">
        <v>380</v>
      </c>
    </row>
    <row r="4" spans="1:15" ht="18" customHeight="1" x14ac:dyDescent="0.3">
      <c r="A4" s="311" t="s">
        <v>240</v>
      </c>
      <c r="B4" s="312"/>
      <c r="C4" s="312"/>
      <c r="D4" s="312"/>
      <c r="E4" s="312"/>
      <c r="F4" s="312"/>
      <c r="G4" s="312"/>
      <c r="H4" s="312"/>
      <c r="I4" s="312"/>
      <c r="J4" s="312"/>
      <c r="K4" s="182">
        <f>'chek list'!C5</f>
        <v>27</v>
      </c>
      <c r="L4" s="183"/>
      <c r="M4" s="306"/>
      <c r="N4" s="307"/>
      <c r="O4" s="309"/>
    </row>
    <row r="5" spans="1:15" ht="29.25" customHeight="1" x14ac:dyDescent="0.25">
      <c r="A5" s="313" t="s">
        <v>258</v>
      </c>
      <c r="B5" s="314"/>
      <c r="C5" s="314"/>
      <c r="D5" s="314"/>
      <c r="E5" s="314"/>
      <c r="F5" s="314"/>
      <c r="G5" s="314"/>
      <c r="H5" s="314"/>
      <c r="I5" s="315"/>
      <c r="J5" s="123" t="s">
        <v>332</v>
      </c>
      <c r="K5" s="123" t="s">
        <v>333</v>
      </c>
      <c r="L5" s="200"/>
      <c r="M5" s="310" t="s">
        <v>179</v>
      </c>
      <c r="N5" s="303"/>
      <c r="O5" s="205">
        <f>'namankan A self'!A6</f>
        <v>36</v>
      </c>
    </row>
    <row r="6" spans="1:15" ht="15" customHeight="1" x14ac:dyDescent="0.3">
      <c r="A6" s="286" t="s">
        <v>62</v>
      </c>
      <c r="B6" s="287"/>
      <c r="C6" s="287"/>
      <c r="D6" s="287"/>
      <c r="E6" s="287"/>
      <c r="F6" s="287"/>
      <c r="G6" s="287"/>
      <c r="H6" s="287"/>
      <c r="I6" s="288"/>
      <c r="J6" s="62">
        <f>'formet 8 GA01'!N12</f>
        <v>0</v>
      </c>
      <c r="K6" s="180">
        <f>'formet 8 GA01'!J12</f>
        <v>0</v>
      </c>
      <c r="L6" s="201"/>
      <c r="M6" s="303" t="s">
        <v>180</v>
      </c>
      <c r="N6" s="303"/>
      <c r="O6" s="205">
        <f>'namankan A self'!B6</f>
        <v>47</v>
      </c>
    </row>
    <row r="7" spans="1:15" ht="15" customHeight="1" x14ac:dyDescent="0.25">
      <c r="A7" s="286" t="s">
        <v>63</v>
      </c>
      <c r="B7" s="287"/>
      <c r="C7" s="287"/>
      <c r="D7" s="287"/>
      <c r="E7" s="287"/>
      <c r="F7" s="287"/>
      <c r="G7" s="287"/>
      <c r="H7" s="287"/>
      <c r="I7" s="288"/>
      <c r="J7" s="62">
        <f>'formet 8 GA01'!N23</f>
        <v>0</v>
      </c>
      <c r="K7" s="196">
        <f>'formet 8 GA01'!J23</f>
        <v>0</v>
      </c>
      <c r="L7" s="202"/>
      <c r="M7" s="303" t="s">
        <v>181</v>
      </c>
      <c r="N7" s="303"/>
      <c r="O7" s="205">
        <f>'namankan A self'!C6</f>
        <v>32</v>
      </c>
    </row>
    <row r="8" spans="1:15" ht="15" customHeight="1" x14ac:dyDescent="0.25">
      <c r="A8" s="289" t="s">
        <v>241</v>
      </c>
      <c r="B8" s="290"/>
      <c r="C8" s="290"/>
      <c r="D8" s="290"/>
      <c r="E8" s="290"/>
      <c r="F8" s="290"/>
      <c r="G8" s="290"/>
      <c r="H8" s="290"/>
      <c r="I8" s="291"/>
      <c r="J8" s="63">
        <f>SUM(J6:J7)</f>
        <v>0</v>
      </c>
      <c r="K8" s="197">
        <f>SUM(K6:K7)</f>
        <v>0</v>
      </c>
      <c r="L8" s="203"/>
      <c r="M8" s="303" t="s">
        <v>182</v>
      </c>
      <c r="N8" s="303"/>
      <c r="O8" s="205">
        <f>'namankan A self'!D6</f>
        <v>36</v>
      </c>
    </row>
    <row r="9" spans="1:15" s="39" customFormat="1" ht="15" x14ac:dyDescent="0.25">
      <c r="A9" s="278" t="s">
        <v>334</v>
      </c>
      <c r="B9" s="279"/>
      <c r="C9" s="279"/>
      <c r="D9" s="279"/>
      <c r="E9" s="279"/>
      <c r="F9" s="279"/>
      <c r="G9" s="279"/>
      <c r="H9" s="279"/>
      <c r="I9" s="279"/>
      <c r="J9" s="62">
        <f>ROUND((J8*17%),0)</f>
        <v>0</v>
      </c>
      <c r="K9" s="196">
        <f>ROUND((K8*17%),0)</f>
        <v>0</v>
      </c>
      <c r="L9" s="202"/>
      <c r="M9" s="303" t="s">
        <v>183</v>
      </c>
      <c r="N9" s="303"/>
      <c r="O9" s="206">
        <f>'namankan A self'!E6</f>
        <v>41</v>
      </c>
    </row>
    <row r="10" spans="1:15" s="39" customFormat="1" ht="15" customHeight="1" x14ac:dyDescent="0.25">
      <c r="A10" s="278" t="s">
        <v>368</v>
      </c>
      <c r="B10" s="279"/>
      <c r="C10" s="279"/>
      <c r="D10" s="279"/>
      <c r="E10" s="279"/>
      <c r="F10" s="279"/>
      <c r="G10" s="279"/>
      <c r="H10" s="279"/>
      <c r="I10" s="279"/>
      <c r="J10" s="71">
        <f>ROUND(J8*5%,0)/12*8</f>
        <v>0</v>
      </c>
      <c r="K10" s="198">
        <v>0</v>
      </c>
      <c r="L10" s="204"/>
      <c r="M10" s="303" t="s">
        <v>184</v>
      </c>
      <c r="N10" s="303"/>
      <c r="O10" s="206">
        <f>'namankan A self'!F6</f>
        <v>53</v>
      </c>
    </row>
    <row r="11" spans="1:15" s="39" customFormat="1" ht="15" customHeight="1" x14ac:dyDescent="0.25">
      <c r="A11" s="278" t="s">
        <v>65</v>
      </c>
      <c r="B11" s="279"/>
      <c r="C11" s="279"/>
      <c r="D11" s="279"/>
      <c r="E11" s="279"/>
      <c r="F11" s="279"/>
      <c r="G11" s="279"/>
      <c r="H11" s="279"/>
      <c r="I11" s="279"/>
      <c r="J11" s="62">
        <f>ROUND((J8*8%),0)</f>
        <v>0</v>
      </c>
      <c r="K11" s="196">
        <f t="shared" ref="K11" si="0">ROUND((K8*8%),0)</f>
        <v>0</v>
      </c>
      <c r="L11" s="202"/>
      <c r="M11" s="303" t="s">
        <v>185</v>
      </c>
      <c r="N11" s="303"/>
      <c r="O11" s="206">
        <f>'namankan A self'!G6</f>
        <v>59</v>
      </c>
    </row>
    <row r="12" spans="1:15" s="39" customFormat="1" ht="15" customHeight="1" x14ac:dyDescent="0.25">
      <c r="A12" s="278" t="s">
        <v>66</v>
      </c>
      <c r="B12" s="279"/>
      <c r="C12" s="279"/>
      <c r="D12" s="279"/>
      <c r="E12" s="279"/>
      <c r="F12" s="279"/>
      <c r="G12" s="279"/>
      <c r="H12" s="279"/>
      <c r="I12" s="279"/>
      <c r="J12" s="62">
        <f>ROUND((J8*117%)/24,0)</f>
        <v>0</v>
      </c>
      <c r="K12" s="196">
        <f>ROUND((K8*117%)/24,0)</f>
        <v>0</v>
      </c>
      <c r="L12" s="202"/>
      <c r="M12" s="303" t="s">
        <v>186</v>
      </c>
      <c r="N12" s="303"/>
      <c r="O12" s="206">
        <f>'namankan A self'!H6</f>
        <v>41</v>
      </c>
    </row>
    <row r="13" spans="1:15" s="39" customFormat="1" ht="15" customHeight="1" x14ac:dyDescent="0.25">
      <c r="A13" s="278" t="s">
        <v>67</v>
      </c>
      <c r="B13" s="279"/>
      <c r="C13" s="279"/>
      <c r="D13" s="279"/>
      <c r="E13" s="279"/>
      <c r="F13" s="279"/>
      <c r="G13" s="279"/>
      <c r="H13" s="279"/>
      <c r="I13" s="279"/>
      <c r="J13" s="62">
        <v>0</v>
      </c>
      <c r="K13" s="196">
        <v>0</v>
      </c>
      <c r="L13" s="202"/>
      <c r="M13" s="303" t="s">
        <v>187</v>
      </c>
      <c r="N13" s="303"/>
      <c r="O13" s="206">
        <f>'namankan A self'!I6</f>
        <v>100</v>
      </c>
    </row>
    <row r="14" spans="1:15" s="39" customFormat="1" ht="15" customHeight="1" x14ac:dyDescent="0.25">
      <c r="A14" s="278" t="s">
        <v>68</v>
      </c>
      <c r="B14" s="279"/>
      <c r="C14" s="279"/>
      <c r="D14" s="279"/>
      <c r="E14" s="279"/>
      <c r="F14" s="279"/>
      <c r="G14" s="279"/>
      <c r="H14" s="279"/>
      <c r="I14" s="279"/>
      <c r="J14" s="62">
        <v>0</v>
      </c>
      <c r="K14" s="196">
        <v>0</v>
      </c>
      <c r="L14" s="202"/>
      <c r="M14" s="303" t="s">
        <v>188</v>
      </c>
      <c r="N14" s="303"/>
      <c r="O14" s="206">
        <f>'namankan A self'!J6</f>
        <v>97</v>
      </c>
    </row>
    <row r="15" spans="1:15" s="39" customFormat="1" ht="15" customHeight="1" x14ac:dyDescent="0.25">
      <c r="A15" s="270" t="s">
        <v>238</v>
      </c>
      <c r="B15" s="271"/>
      <c r="C15" s="271"/>
      <c r="D15" s="271"/>
      <c r="E15" s="271"/>
      <c r="F15" s="271"/>
      <c r="G15" s="271"/>
      <c r="H15" s="271"/>
      <c r="I15" s="272"/>
      <c r="J15" s="62">
        <v>0</v>
      </c>
      <c r="K15" s="62">
        <v>0</v>
      </c>
      <c r="L15" s="188"/>
      <c r="M15" s="205" t="s">
        <v>189</v>
      </c>
      <c r="N15" s="205" t="s">
        <v>381</v>
      </c>
      <c r="O15" s="206">
        <f>'namankan A self'!L6</f>
        <v>81</v>
      </c>
    </row>
    <row r="16" spans="1:15" s="39" customFormat="1" ht="15" customHeight="1" x14ac:dyDescent="0.25">
      <c r="A16" s="270" t="s">
        <v>369</v>
      </c>
      <c r="B16" s="274"/>
      <c r="C16" s="274"/>
      <c r="D16" s="274"/>
      <c r="E16" s="274"/>
      <c r="F16" s="274"/>
      <c r="G16" s="274"/>
      <c r="H16" s="274"/>
      <c r="I16" s="275"/>
      <c r="J16" s="62">
        <f>'formet 8 GA01'!N32</f>
        <v>20322</v>
      </c>
      <c r="K16" s="62">
        <f>'formet 8 GA01'!J32</f>
        <v>20322</v>
      </c>
      <c r="L16" s="188"/>
      <c r="M16" s="205" t="s">
        <v>189</v>
      </c>
      <c r="N16" s="205" t="s">
        <v>382</v>
      </c>
      <c r="O16" s="206" t="str">
        <f>'namankan A self'!L7</f>
        <v>-</v>
      </c>
    </row>
    <row r="17" spans="1:15" s="39" customFormat="1" ht="15" x14ac:dyDescent="0.25">
      <c r="A17" s="276" t="s">
        <v>69</v>
      </c>
      <c r="B17" s="277"/>
      <c r="C17" s="277"/>
      <c r="D17" s="277"/>
      <c r="E17" s="277"/>
      <c r="F17" s="277"/>
      <c r="G17" s="277"/>
      <c r="H17" s="277"/>
      <c r="I17" s="277"/>
      <c r="J17" s="62">
        <v>0</v>
      </c>
      <c r="K17" s="62">
        <v>0</v>
      </c>
      <c r="L17" s="188"/>
      <c r="M17" s="205" t="s">
        <v>189</v>
      </c>
      <c r="N17" s="205" t="s">
        <v>383</v>
      </c>
      <c r="O17" s="206" t="str">
        <f>'namankan A self'!L8</f>
        <v>-</v>
      </c>
    </row>
    <row r="18" spans="1:15" s="39" customFormat="1" ht="15" x14ac:dyDescent="0.25">
      <c r="A18" s="278" t="s">
        <v>70</v>
      </c>
      <c r="B18" s="279"/>
      <c r="C18" s="279"/>
      <c r="D18" s="279"/>
      <c r="E18" s="279"/>
      <c r="F18" s="279"/>
      <c r="G18" s="279"/>
      <c r="H18" s="279"/>
      <c r="I18" s="279"/>
      <c r="J18" s="62">
        <v>0</v>
      </c>
      <c r="K18" s="62">
        <v>0</v>
      </c>
      <c r="L18" s="188"/>
      <c r="M18" s="205" t="s">
        <v>189</v>
      </c>
      <c r="N18" s="205" t="s">
        <v>384</v>
      </c>
      <c r="O18" s="206" t="str">
        <f>'namankan A self'!L9</f>
        <v>-</v>
      </c>
    </row>
    <row r="19" spans="1:15" s="40" customFormat="1" ht="15" x14ac:dyDescent="0.2">
      <c r="A19" s="278" t="s">
        <v>71</v>
      </c>
      <c r="B19" s="279"/>
      <c r="C19" s="279"/>
      <c r="D19" s="279"/>
      <c r="E19" s="279"/>
      <c r="F19" s="279"/>
      <c r="G19" s="279"/>
      <c r="H19" s="279"/>
      <c r="I19" s="279"/>
      <c r="J19" s="64">
        <v>0</v>
      </c>
      <c r="K19" s="64">
        <v>0</v>
      </c>
      <c r="L19" s="190"/>
      <c r="M19" s="205" t="s">
        <v>190</v>
      </c>
      <c r="N19" s="205" t="s">
        <v>381</v>
      </c>
      <c r="O19" s="206">
        <f>'namankan A self'!M6</f>
        <v>50</v>
      </c>
    </row>
    <row r="20" spans="1:15" s="40" customFormat="1" ht="15" x14ac:dyDescent="0.25">
      <c r="A20" s="283" t="s">
        <v>242</v>
      </c>
      <c r="B20" s="284"/>
      <c r="C20" s="284"/>
      <c r="D20" s="284"/>
      <c r="E20" s="284"/>
      <c r="F20" s="284"/>
      <c r="G20" s="284"/>
      <c r="H20" s="284"/>
      <c r="I20" s="284"/>
      <c r="J20" s="72">
        <f>SUM(J9:J19)</f>
        <v>20322</v>
      </c>
      <c r="K20" s="72">
        <f>SUM(K9:K19)</f>
        <v>20322</v>
      </c>
      <c r="L20" s="191"/>
      <c r="M20" s="208" t="s">
        <v>190</v>
      </c>
      <c r="N20" s="205" t="s">
        <v>382</v>
      </c>
      <c r="O20" s="206" t="str">
        <f>'namankan A self'!M7</f>
        <v>-</v>
      </c>
    </row>
    <row r="21" spans="1:15" s="40" customFormat="1" ht="15" x14ac:dyDescent="0.25">
      <c r="A21" s="283" t="s">
        <v>243</v>
      </c>
      <c r="B21" s="284"/>
      <c r="C21" s="284"/>
      <c r="D21" s="284"/>
      <c r="E21" s="284"/>
      <c r="F21" s="284"/>
      <c r="G21" s="284"/>
      <c r="H21" s="284"/>
      <c r="I21" s="284"/>
      <c r="J21" s="72">
        <f>J8+J20</f>
        <v>20322</v>
      </c>
      <c r="K21" s="72">
        <f>K8+K20</f>
        <v>20322</v>
      </c>
      <c r="L21" s="191"/>
      <c r="M21" s="208" t="s">
        <v>190</v>
      </c>
      <c r="N21" s="205" t="s">
        <v>383</v>
      </c>
      <c r="O21" s="206" t="str">
        <f>'namankan A self'!M8</f>
        <v>-</v>
      </c>
    </row>
    <row r="22" spans="1:15" s="40" customFormat="1" ht="15" customHeight="1" x14ac:dyDescent="0.25">
      <c r="A22" s="270" t="s">
        <v>244</v>
      </c>
      <c r="B22" s="271"/>
      <c r="C22" s="271"/>
      <c r="D22" s="271"/>
      <c r="E22" s="271"/>
      <c r="F22" s="271"/>
      <c r="G22" s="271"/>
      <c r="H22" s="271"/>
      <c r="I22" s="272"/>
      <c r="J22" s="63">
        <f>'FORMET 9GA2'!J10</f>
        <v>30000</v>
      </c>
      <c r="K22" s="72">
        <f>'FORMET 9GA2'!K10</f>
        <v>30000</v>
      </c>
      <c r="L22" s="226"/>
      <c r="M22" s="208" t="s">
        <v>190</v>
      </c>
      <c r="N22" s="205" t="s">
        <v>384</v>
      </c>
      <c r="O22" s="206" t="str">
        <f>'namankan A self'!M9</f>
        <v>-</v>
      </c>
    </row>
    <row r="23" spans="1:15" s="40" customFormat="1" ht="15" x14ac:dyDescent="0.25">
      <c r="A23" s="270" t="s">
        <v>163</v>
      </c>
      <c r="B23" s="271"/>
      <c r="C23" s="271"/>
      <c r="D23" s="271"/>
      <c r="E23" s="271"/>
      <c r="F23" s="271"/>
      <c r="G23" s="271"/>
      <c r="H23" s="271"/>
      <c r="I23" s="272"/>
      <c r="J23" s="63">
        <v>0</v>
      </c>
      <c r="K23" s="72">
        <v>0</v>
      </c>
      <c r="L23" s="300" t="s">
        <v>385</v>
      </c>
      <c r="M23" s="300"/>
      <c r="N23" s="300"/>
      <c r="O23" s="300"/>
    </row>
    <row r="24" spans="1:15" s="40" customFormat="1" ht="15" x14ac:dyDescent="0.25">
      <c r="A24" s="283" t="s">
        <v>246</v>
      </c>
      <c r="B24" s="284"/>
      <c r="C24" s="284"/>
      <c r="D24" s="284"/>
      <c r="E24" s="284"/>
      <c r="F24" s="284"/>
      <c r="G24" s="284"/>
      <c r="H24" s="284"/>
      <c r="I24" s="284"/>
      <c r="J24" s="63">
        <f>SUM(J22:J23)</f>
        <v>30000</v>
      </c>
      <c r="K24" s="63">
        <f>SUM(K22:K23)</f>
        <v>30000</v>
      </c>
      <c r="L24" s="207"/>
      <c r="M24" s="266" t="s">
        <v>386</v>
      </c>
      <c r="N24" s="267"/>
      <c r="O24" s="268"/>
    </row>
    <row r="25" spans="1:15" s="40" customFormat="1" ht="15" x14ac:dyDescent="0.25">
      <c r="A25" s="270" t="s">
        <v>247</v>
      </c>
      <c r="B25" s="271"/>
      <c r="C25" s="271"/>
      <c r="D25" s="271"/>
      <c r="E25" s="271"/>
      <c r="F25" s="271"/>
      <c r="G25" s="271"/>
      <c r="H25" s="271"/>
      <c r="I25" s="272"/>
      <c r="J25" s="63">
        <f>'FORMET 9GA2'!J12</f>
        <v>3000</v>
      </c>
      <c r="K25" s="72">
        <f>'FORMET 9GA2'!K12</f>
        <v>5000</v>
      </c>
      <c r="L25" s="189"/>
      <c r="M25" s="264" t="s">
        <v>387</v>
      </c>
      <c r="N25" s="208" t="s">
        <v>4</v>
      </c>
      <c r="O25" s="208">
        <f>scholarship!B4</f>
        <v>0</v>
      </c>
    </row>
    <row r="26" spans="1:15" s="40" customFormat="1" ht="15" x14ac:dyDescent="0.25">
      <c r="A26" s="270" t="s">
        <v>248</v>
      </c>
      <c r="B26" s="271"/>
      <c r="C26" s="271"/>
      <c r="D26" s="271"/>
      <c r="E26" s="271"/>
      <c r="F26" s="271"/>
      <c r="G26" s="271"/>
      <c r="H26" s="271"/>
      <c r="I26" s="272"/>
      <c r="J26" s="63">
        <f>'FORMET 9GA2'!J15</f>
        <v>2000</v>
      </c>
      <c r="K26" s="72">
        <f>'FORMET 9GA2'!K15</f>
        <v>3000</v>
      </c>
      <c r="L26" s="207"/>
      <c r="M26" s="265"/>
      <c r="N26" s="208" t="s">
        <v>390</v>
      </c>
      <c r="O26" s="208">
        <f>scholarship!B5</f>
        <v>0</v>
      </c>
    </row>
    <row r="27" spans="1:15" s="40" customFormat="1" ht="15" x14ac:dyDescent="0.25">
      <c r="A27" s="270" t="s">
        <v>249</v>
      </c>
      <c r="B27" s="271"/>
      <c r="C27" s="271"/>
      <c r="D27" s="271"/>
      <c r="E27" s="271"/>
      <c r="F27" s="271"/>
      <c r="G27" s="271"/>
      <c r="H27" s="271"/>
      <c r="I27" s="272"/>
      <c r="J27" s="63">
        <v>0</v>
      </c>
      <c r="K27" s="72">
        <v>0</v>
      </c>
      <c r="L27" s="207"/>
      <c r="M27" s="264" t="s">
        <v>388</v>
      </c>
      <c r="N27" s="208" t="s">
        <v>4</v>
      </c>
      <c r="O27" s="208">
        <f>scholarship!B6</f>
        <v>0</v>
      </c>
    </row>
    <row r="28" spans="1:15" s="40" customFormat="1" ht="15" x14ac:dyDescent="0.25">
      <c r="A28" s="270" t="s">
        <v>250</v>
      </c>
      <c r="B28" s="271"/>
      <c r="C28" s="271"/>
      <c r="D28" s="271"/>
      <c r="E28" s="271"/>
      <c r="F28" s="271"/>
      <c r="G28" s="271"/>
      <c r="H28" s="271"/>
      <c r="I28" s="272"/>
      <c r="J28" s="63">
        <v>0</v>
      </c>
      <c r="K28" s="72">
        <v>0</v>
      </c>
      <c r="L28" s="207"/>
      <c r="M28" s="265"/>
      <c r="N28" s="208" t="s">
        <v>390</v>
      </c>
      <c r="O28" s="208">
        <f>scholarship!B7</f>
        <v>0</v>
      </c>
    </row>
    <row r="29" spans="1:15" s="40" customFormat="1" ht="15" x14ac:dyDescent="0.25">
      <c r="A29" s="270" t="s">
        <v>251</v>
      </c>
      <c r="B29" s="271"/>
      <c r="C29" s="271"/>
      <c r="D29" s="271"/>
      <c r="E29" s="271"/>
      <c r="F29" s="271"/>
      <c r="G29" s="271"/>
      <c r="H29" s="271"/>
      <c r="I29" s="272"/>
      <c r="J29" s="63">
        <v>0</v>
      </c>
      <c r="K29" s="72">
        <v>0</v>
      </c>
      <c r="L29" s="207"/>
      <c r="M29" s="264" t="s">
        <v>389</v>
      </c>
      <c r="N29" s="208" t="s">
        <v>4</v>
      </c>
      <c r="O29" s="208">
        <f>scholarship!B32</f>
        <v>0</v>
      </c>
    </row>
    <row r="30" spans="1:15" s="40" customFormat="1" ht="15" customHeight="1" x14ac:dyDescent="0.25">
      <c r="A30" s="283" t="s">
        <v>252</v>
      </c>
      <c r="B30" s="284"/>
      <c r="C30" s="284"/>
      <c r="D30" s="284"/>
      <c r="E30" s="284"/>
      <c r="F30" s="284"/>
      <c r="G30" s="284"/>
      <c r="H30" s="284"/>
      <c r="I30" s="284"/>
      <c r="J30" s="63">
        <f>SUM(J25:J29)</f>
        <v>5000</v>
      </c>
      <c r="K30" s="63">
        <f>SUM(K25:K29)</f>
        <v>8000</v>
      </c>
      <c r="L30" s="207"/>
      <c r="M30" s="265"/>
      <c r="N30" s="208" t="s">
        <v>390</v>
      </c>
      <c r="O30" s="208">
        <f>scholarship!B33</f>
        <v>0</v>
      </c>
    </row>
    <row r="31" spans="1:15" s="40" customFormat="1" ht="12.75" customHeight="1" x14ac:dyDescent="0.25">
      <c r="A31" s="283" t="s">
        <v>253</v>
      </c>
      <c r="B31" s="284"/>
      <c r="C31" s="284"/>
      <c r="D31" s="284"/>
      <c r="E31" s="284"/>
      <c r="F31" s="284"/>
      <c r="G31" s="284"/>
      <c r="H31" s="284"/>
      <c r="I31" s="284"/>
      <c r="J31" s="64"/>
      <c r="K31" s="64"/>
      <c r="L31" s="189"/>
      <c r="M31" s="266" t="s">
        <v>392</v>
      </c>
      <c r="N31" s="267"/>
      <c r="O31" s="268"/>
    </row>
    <row r="32" spans="1:15" s="40" customFormat="1" ht="14.25" customHeight="1" x14ac:dyDescent="0.25">
      <c r="A32" s="280" t="s">
        <v>294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2"/>
      <c r="L32" s="190"/>
      <c r="M32" s="264" t="s">
        <v>387</v>
      </c>
      <c r="N32" s="208" t="s">
        <v>4</v>
      </c>
      <c r="O32" s="208">
        <f>scholarship!B11</f>
        <v>0</v>
      </c>
    </row>
    <row r="33" spans="1:15" ht="20.25" customHeight="1" x14ac:dyDescent="0.25">
      <c r="A33" s="294" t="s">
        <v>254</v>
      </c>
      <c r="B33" s="295"/>
      <c r="C33" s="295"/>
      <c r="D33" s="295"/>
      <c r="E33" s="295"/>
      <c r="F33" s="295"/>
      <c r="G33" s="273" t="s">
        <v>335</v>
      </c>
      <c r="H33" s="273"/>
      <c r="I33" s="273"/>
      <c r="J33" s="209" t="s">
        <v>372</v>
      </c>
      <c r="K33" s="209" t="s">
        <v>391</v>
      </c>
      <c r="L33" s="195"/>
      <c r="M33" s="265"/>
      <c r="N33" s="208" t="s">
        <v>390</v>
      </c>
      <c r="O33" s="208">
        <f>scholarship!B12</f>
        <v>0</v>
      </c>
    </row>
    <row r="34" spans="1:15" x14ac:dyDescent="0.3">
      <c r="A34" s="292" t="s">
        <v>255</v>
      </c>
      <c r="B34" s="293"/>
      <c r="C34" s="293"/>
      <c r="D34" s="293"/>
      <c r="E34" s="293"/>
      <c r="F34" s="293"/>
      <c r="G34" s="269">
        <f>'FORMET 9GA2'!E9</f>
        <v>0</v>
      </c>
      <c r="H34" s="269"/>
      <c r="I34" s="269"/>
      <c r="J34" s="172">
        <f>'FORMET 9GA2'!G9</f>
        <v>0</v>
      </c>
      <c r="K34" s="172">
        <f>'FORMET 9GA2'!H9</f>
        <v>2498298</v>
      </c>
      <c r="L34" s="195"/>
      <c r="M34" s="264" t="s">
        <v>388</v>
      </c>
      <c r="N34" s="208" t="s">
        <v>4</v>
      </c>
      <c r="O34" s="208">
        <f>scholarship!B13</f>
        <v>0</v>
      </c>
    </row>
    <row r="35" spans="1:15" x14ac:dyDescent="0.3">
      <c r="A35" s="292" t="s">
        <v>256</v>
      </c>
      <c r="B35" s="293"/>
      <c r="C35" s="293"/>
      <c r="D35" s="293"/>
      <c r="E35" s="293"/>
      <c r="F35" s="293"/>
      <c r="G35" s="269">
        <v>0</v>
      </c>
      <c r="H35" s="269"/>
      <c r="I35" s="269"/>
      <c r="J35" s="172">
        <v>0</v>
      </c>
      <c r="K35" s="172">
        <v>0</v>
      </c>
      <c r="L35" s="186"/>
      <c r="M35" s="265"/>
      <c r="N35" s="208" t="s">
        <v>390</v>
      </c>
      <c r="O35" s="208">
        <f>scholarship!B14</f>
        <v>0</v>
      </c>
    </row>
    <row r="36" spans="1:15" x14ac:dyDescent="0.3">
      <c r="A36" s="292" t="s">
        <v>163</v>
      </c>
      <c r="B36" s="293"/>
      <c r="C36" s="293"/>
      <c r="D36" s="293"/>
      <c r="E36" s="293"/>
      <c r="F36" s="293"/>
      <c r="G36" s="269">
        <f>'FORMET 9GA2'!E11</f>
        <v>0</v>
      </c>
      <c r="H36" s="269"/>
      <c r="I36" s="269"/>
      <c r="J36" s="172">
        <v>0</v>
      </c>
      <c r="K36" s="172">
        <v>0</v>
      </c>
      <c r="L36" s="186"/>
      <c r="M36" s="264" t="s">
        <v>389</v>
      </c>
      <c r="N36" s="208" t="s">
        <v>4</v>
      </c>
      <c r="O36" s="208">
        <f>scholarship!B38</f>
        <v>0</v>
      </c>
    </row>
    <row r="37" spans="1:15" x14ac:dyDescent="0.3">
      <c r="A37" s="292" t="s">
        <v>247</v>
      </c>
      <c r="B37" s="293"/>
      <c r="C37" s="293"/>
      <c r="D37" s="293"/>
      <c r="E37" s="293"/>
      <c r="F37" s="293"/>
      <c r="G37" s="269">
        <f>'FORMET 9GA2'!E12</f>
        <v>0</v>
      </c>
      <c r="H37" s="269"/>
      <c r="I37" s="269"/>
      <c r="J37" s="172">
        <f>'FORMET 9GA2'!G12</f>
        <v>0</v>
      </c>
      <c r="K37" s="172">
        <f>'FORMET 9GA2'!H12</f>
        <v>0</v>
      </c>
      <c r="L37" s="186"/>
      <c r="M37" s="265"/>
      <c r="N37" s="208" t="s">
        <v>390</v>
      </c>
      <c r="O37" s="208">
        <f>scholarship!B39</f>
        <v>0</v>
      </c>
    </row>
    <row r="38" spans="1:15" x14ac:dyDescent="0.3">
      <c r="A38" s="292" t="s">
        <v>248</v>
      </c>
      <c r="B38" s="293"/>
      <c r="C38" s="293"/>
      <c r="D38" s="293"/>
      <c r="E38" s="293"/>
      <c r="F38" s="293"/>
      <c r="G38" s="269">
        <f>'FORMET 9GA2'!E15</f>
        <v>0</v>
      </c>
      <c r="H38" s="269"/>
      <c r="I38" s="269"/>
      <c r="J38" s="172">
        <f>'FORMET 9GA2'!G13</f>
        <v>0</v>
      </c>
      <c r="K38" s="172">
        <f>'FORMET 9GA2'!H13</f>
        <v>0</v>
      </c>
      <c r="L38" s="186"/>
      <c r="M38" s="266" t="s">
        <v>393</v>
      </c>
      <c r="N38" s="267"/>
      <c r="O38" s="268"/>
    </row>
    <row r="39" spans="1:15" x14ac:dyDescent="0.3">
      <c r="A39" s="292" t="s">
        <v>249</v>
      </c>
      <c r="B39" s="293"/>
      <c r="C39" s="293"/>
      <c r="D39" s="293"/>
      <c r="E39" s="293"/>
      <c r="F39" s="293"/>
      <c r="G39" s="269">
        <v>0</v>
      </c>
      <c r="H39" s="269"/>
      <c r="I39" s="269"/>
      <c r="J39" s="172">
        <v>0</v>
      </c>
      <c r="K39" s="172">
        <v>0</v>
      </c>
      <c r="L39" s="186"/>
      <c r="M39" s="264" t="s">
        <v>387</v>
      </c>
      <c r="N39" s="208" t="s">
        <v>4</v>
      </c>
      <c r="O39" s="208">
        <f>scholarship!B18</f>
        <v>0</v>
      </c>
    </row>
    <row r="40" spans="1:15" x14ac:dyDescent="0.3">
      <c r="A40" s="292" t="s">
        <v>250</v>
      </c>
      <c r="B40" s="293"/>
      <c r="C40" s="293"/>
      <c r="D40" s="293"/>
      <c r="E40" s="293"/>
      <c r="F40" s="293"/>
      <c r="G40" s="269">
        <v>0</v>
      </c>
      <c r="H40" s="269"/>
      <c r="I40" s="269"/>
      <c r="J40" s="172">
        <v>0</v>
      </c>
      <c r="K40" s="172">
        <v>0</v>
      </c>
      <c r="L40" s="186"/>
      <c r="M40" s="265"/>
      <c r="N40" s="208" t="s">
        <v>390</v>
      </c>
      <c r="O40" s="208">
        <f>scholarship!B19</f>
        <v>0</v>
      </c>
    </row>
    <row r="41" spans="1:15" ht="15.75" customHeight="1" x14ac:dyDescent="0.3">
      <c r="A41" s="292" t="s">
        <v>257</v>
      </c>
      <c r="B41" s="293"/>
      <c r="C41" s="293"/>
      <c r="D41" s="293"/>
      <c r="E41" s="293"/>
      <c r="F41" s="293"/>
      <c r="G41" s="269">
        <v>0</v>
      </c>
      <c r="H41" s="269"/>
      <c r="I41" s="269"/>
      <c r="J41" s="172">
        <v>0</v>
      </c>
      <c r="K41" s="172">
        <v>0</v>
      </c>
      <c r="L41" s="186"/>
      <c r="M41" s="264" t="s">
        <v>388</v>
      </c>
      <c r="N41" s="208" t="s">
        <v>4</v>
      </c>
      <c r="O41" s="208">
        <f>scholarship!B20</f>
        <v>0</v>
      </c>
    </row>
    <row r="42" spans="1:15" x14ac:dyDescent="0.3">
      <c r="A42" s="297" t="s">
        <v>370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186"/>
      <c r="M42" s="265"/>
      <c r="N42" s="208" t="s">
        <v>390</v>
      </c>
      <c r="O42" s="208">
        <f>scholarship!B21</f>
        <v>0</v>
      </c>
    </row>
    <row r="43" spans="1:15" x14ac:dyDescent="0.3">
      <c r="A43" s="269" t="s">
        <v>254</v>
      </c>
      <c r="B43" s="269"/>
      <c r="C43" s="269"/>
      <c r="D43" s="269"/>
      <c r="E43" s="269"/>
      <c r="F43" s="25"/>
      <c r="G43" s="273" t="s">
        <v>335</v>
      </c>
      <c r="H43" s="273"/>
      <c r="I43" s="273"/>
      <c r="J43" s="192" t="s">
        <v>372</v>
      </c>
      <c r="K43" s="210" t="s">
        <v>373</v>
      </c>
      <c r="L43" s="195"/>
      <c r="M43" s="264" t="s">
        <v>389</v>
      </c>
      <c r="N43" s="208" t="s">
        <v>4</v>
      </c>
      <c r="O43" s="208">
        <f>scholarship!B44</f>
        <v>0</v>
      </c>
    </row>
    <row r="44" spans="1:15" x14ac:dyDescent="0.3">
      <c r="A44" s="269" t="s">
        <v>375</v>
      </c>
      <c r="B44" s="269"/>
      <c r="C44" s="269"/>
      <c r="D44" s="269"/>
      <c r="E44" s="269"/>
      <c r="F44" s="25"/>
      <c r="G44" s="269">
        <f>'formet 10 GA3'!E9</f>
        <v>0</v>
      </c>
      <c r="H44" s="269"/>
      <c r="I44" s="25"/>
      <c r="J44" s="187">
        <f>'formet 10 GA3'!G9</f>
        <v>0</v>
      </c>
      <c r="K44" s="187">
        <f>'formet 10 GA3'!H9</f>
        <v>0</v>
      </c>
      <c r="L44" s="195"/>
      <c r="M44" s="265"/>
      <c r="N44" s="208" t="s">
        <v>390</v>
      </c>
      <c r="O44" s="208">
        <f>scholarship!B45</f>
        <v>0</v>
      </c>
    </row>
    <row r="45" spans="1:15" x14ac:dyDescent="0.3">
      <c r="A45" s="269" t="s">
        <v>376</v>
      </c>
      <c r="B45" s="269"/>
      <c r="C45" s="269"/>
      <c r="D45" s="269"/>
      <c r="E45" s="269"/>
      <c r="F45" s="25"/>
      <c r="G45" s="269">
        <f>'formet 10 GA3'!E13</f>
        <v>0</v>
      </c>
      <c r="H45" s="269"/>
      <c r="I45" s="25"/>
      <c r="J45" s="187">
        <f>'formet 10 GA3'!G13</f>
        <v>0</v>
      </c>
      <c r="K45" s="187">
        <f>'formet 10 GA3'!H13</f>
        <v>0</v>
      </c>
      <c r="L45" s="49"/>
      <c r="M45" s="266" t="s">
        <v>394</v>
      </c>
      <c r="N45" s="267"/>
      <c r="O45" s="268"/>
    </row>
    <row r="46" spans="1:15" x14ac:dyDescent="0.3">
      <c r="A46" s="297" t="s">
        <v>371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49"/>
      <c r="M46" s="264" t="s">
        <v>387</v>
      </c>
      <c r="N46" s="208" t="s">
        <v>4</v>
      </c>
      <c r="O46" s="208">
        <f>scholarship!B25</f>
        <v>0</v>
      </c>
    </row>
    <row r="47" spans="1:15" x14ac:dyDescent="0.3">
      <c r="A47" s="298" t="s">
        <v>374</v>
      </c>
      <c r="B47" s="298"/>
      <c r="C47" s="298"/>
      <c r="D47" s="298"/>
      <c r="E47" s="298"/>
      <c r="F47" s="193"/>
      <c r="G47" s="296" t="s">
        <v>377</v>
      </c>
      <c r="H47" s="296"/>
      <c r="I47" s="296"/>
      <c r="J47" s="194" t="s">
        <v>378</v>
      </c>
      <c r="K47" s="210" t="s">
        <v>379</v>
      </c>
      <c r="L47" s="195"/>
      <c r="M47" s="265"/>
      <c r="N47" s="208" t="s">
        <v>390</v>
      </c>
      <c r="O47" s="208">
        <f>scholarship!B26</f>
        <v>0</v>
      </c>
    </row>
    <row r="48" spans="1:15" x14ac:dyDescent="0.3">
      <c r="A48" s="299">
        <f>'FORMET 9GA2'!F9</f>
        <v>0</v>
      </c>
      <c r="B48" s="269"/>
      <c r="C48" s="269"/>
      <c r="D48" s="269"/>
      <c r="E48" s="269"/>
      <c r="F48" s="25"/>
      <c r="G48" s="269">
        <f>'FORMET 9GA2'!H9</f>
        <v>2498298</v>
      </c>
      <c r="H48" s="269"/>
      <c r="I48" s="25"/>
      <c r="J48" s="227">
        <f>'formet 8 GA01'!N36-G48</f>
        <v>-2477976</v>
      </c>
      <c r="K48" s="227">
        <f>G48+J48</f>
        <v>20322</v>
      </c>
      <c r="L48" s="195"/>
      <c r="M48" s="264" t="s">
        <v>388</v>
      </c>
      <c r="N48" s="208" t="s">
        <v>4</v>
      </c>
      <c r="O48" s="208">
        <f>scholarship!B27</f>
        <v>0</v>
      </c>
    </row>
    <row r="49" spans="12:15" x14ac:dyDescent="0.3">
      <c r="L49" s="49"/>
      <c r="M49" s="265"/>
      <c r="N49" s="208" t="s">
        <v>390</v>
      </c>
      <c r="O49" s="208">
        <f>scholarship!B28</f>
        <v>0</v>
      </c>
    </row>
    <row r="50" spans="12:15" x14ac:dyDescent="0.3">
      <c r="M50" s="264" t="s">
        <v>389</v>
      </c>
      <c r="N50" s="208" t="s">
        <v>4</v>
      </c>
      <c r="O50" s="208">
        <f>scholarship!B50</f>
        <v>0</v>
      </c>
    </row>
    <row r="51" spans="12:15" x14ac:dyDescent="0.3">
      <c r="M51" s="265"/>
      <c r="N51" s="208" t="s">
        <v>390</v>
      </c>
      <c r="O51" s="208">
        <f>scholarship!B51</f>
        <v>0</v>
      </c>
    </row>
  </sheetData>
  <sheetProtection sheet="1" objects="1" scenarios="1"/>
  <mergeCells count="90">
    <mergeCell ref="L23:O23"/>
    <mergeCell ref="A1:O1"/>
    <mergeCell ref="M13:N13"/>
    <mergeCell ref="M14:N14"/>
    <mergeCell ref="M8:N8"/>
    <mergeCell ref="M9:N9"/>
    <mergeCell ref="M10:N10"/>
    <mergeCell ref="M11:N11"/>
    <mergeCell ref="M12:N12"/>
    <mergeCell ref="M3:N4"/>
    <mergeCell ref="O3:O4"/>
    <mergeCell ref="M5:N5"/>
    <mergeCell ref="M6:N6"/>
    <mergeCell ref="M7:N7"/>
    <mergeCell ref="A4:J4"/>
    <mergeCell ref="A5:I5"/>
    <mergeCell ref="A48:E48"/>
    <mergeCell ref="A46:K46"/>
    <mergeCell ref="G44:H44"/>
    <mergeCell ref="G45:H45"/>
    <mergeCell ref="G48:H48"/>
    <mergeCell ref="G43:I43"/>
    <mergeCell ref="G47:I47"/>
    <mergeCell ref="A42:K42"/>
    <mergeCell ref="A43:E43"/>
    <mergeCell ref="A44:E44"/>
    <mergeCell ref="A45:E45"/>
    <mergeCell ref="A47:E47"/>
    <mergeCell ref="A41:F41"/>
    <mergeCell ref="A36:F36"/>
    <mergeCell ref="A37:F37"/>
    <mergeCell ref="A38:F38"/>
    <mergeCell ref="A30:I30"/>
    <mergeCell ref="A33:F33"/>
    <mergeCell ref="A34:F34"/>
    <mergeCell ref="A35:F35"/>
    <mergeCell ref="A39:F39"/>
    <mergeCell ref="A40:F40"/>
    <mergeCell ref="G40:I40"/>
    <mergeCell ref="G41:I41"/>
    <mergeCell ref="A31:I31"/>
    <mergeCell ref="G34:I34"/>
    <mergeCell ref="G35:I35"/>
    <mergeCell ref="G39:I39"/>
    <mergeCell ref="A21:I21"/>
    <mergeCell ref="C3:H3"/>
    <mergeCell ref="A20:I20"/>
    <mergeCell ref="A10:I10"/>
    <mergeCell ref="A11:I11"/>
    <mergeCell ref="A12:I12"/>
    <mergeCell ref="A13:I13"/>
    <mergeCell ref="A14:I14"/>
    <mergeCell ref="A15:I15"/>
    <mergeCell ref="A6:I6"/>
    <mergeCell ref="A8:I8"/>
    <mergeCell ref="A7:I7"/>
    <mergeCell ref="A19:I19"/>
    <mergeCell ref="A9:I9"/>
    <mergeCell ref="G38:I38"/>
    <mergeCell ref="A29:I29"/>
    <mergeCell ref="G33:I33"/>
    <mergeCell ref="A22:I22"/>
    <mergeCell ref="A16:I16"/>
    <mergeCell ref="A17:I17"/>
    <mergeCell ref="A18:I18"/>
    <mergeCell ref="A32:K32"/>
    <mergeCell ref="A23:I23"/>
    <mergeCell ref="A24:I24"/>
    <mergeCell ref="A25:I25"/>
    <mergeCell ref="A26:I26"/>
    <mergeCell ref="A27:I27"/>
    <mergeCell ref="A28:I28"/>
    <mergeCell ref="G36:I36"/>
    <mergeCell ref="G37:I37"/>
    <mergeCell ref="M25:M26"/>
    <mergeCell ref="M27:M28"/>
    <mergeCell ref="M29:M30"/>
    <mergeCell ref="M24:O24"/>
    <mergeCell ref="M31:O31"/>
    <mergeCell ref="M32:M33"/>
    <mergeCell ref="M34:M35"/>
    <mergeCell ref="M36:M37"/>
    <mergeCell ref="M38:O38"/>
    <mergeCell ref="M39:M40"/>
    <mergeCell ref="M50:M51"/>
    <mergeCell ref="M41:M42"/>
    <mergeCell ref="M43:M44"/>
    <mergeCell ref="M45:O45"/>
    <mergeCell ref="M46:M47"/>
    <mergeCell ref="M48:M49"/>
  </mergeCells>
  <hyperlinks>
    <hyperlink ref="A17" r:id="rId1" xr:uid="{00000000-0004-0000-0100-000000000000}"/>
  </hyperlinks>
  <pageMargins left="0.6" right="0.27559055118110237" top="0.23622047244094491" bottom="0.19685039370078741" header="0.23622047244094491" footer="0.19685039370078741"/>
  <pageSetup paperSize="9" scale="85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"/>
  <sheetViews>
    <sheetView view="pageBreakPreview" zoomScaleSheetLayoutView="100" workbookViewId="0">
      <selection activeCell="D5" sqref="A5:D6"/>
    </sheetView>
  </sheetViews>
  <sheetFormatPr defaultRowHeight="18.75" x14ac:dyDescent="0.3"/>
  <cols>
    <col min="1" max="1" width="8.85546875" style="24" customWidth="1"/>
    <col min="2" max="2" width="11" style="24" customWidth="1"/>
    <col min="3" max="3" width="7.5703125" style="24" customWidth="1"/>
    <col min="4" max="4" width="6.140625" style="24" customWidth="1"/>
    <col min="5" max="5" width="8.140625" style="24" customWidth="1"/>
    <col min="6" max="6" width="7.140625" style="24" customWidth="1"/>
    <col min="7" max="14" width="8.42578125" style="24" customWidth="1"/>
    <col min="15" max="15" width="11.42578125" style="24" customWidth="1"/>
    <col min="16" max="16" width="11.140625" style="24" customWidth="1"/>
    <col min="17" max="17" width="14.5703125" style="24" customWidth="1"/>
    <col min="18" max="16384" width="9.140625" style="24"/>
  </cols>
  <sheetData>
    <row r="1" spans="1:17" x14ac:dyDescent="0.3">
      <c r="B1" s="49"/>
      <c r="C1" s="49"/>
      <c r="D1" s="77"/>
      <c r="E1" s="77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81">
        <v>5</v>
      </c>
    </row>
    <row r="2" spans="1:17" ht="23.25" x14ac:dyDescent="0.35">
      <c r="A2" s="352" t="s">
        <v>268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</row>
    <row r="3" spans="1:17" x14ac:dyDescent="0.3">
      <c r="A3" s="350" t="s">
        <v>143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</row>
    <row r="4" spans="1:17" ht="18.75" customHeight="1" x14ac:dyDescent="0.35">
      <c r="A4" s="350" t="s">
        <v>279</v>
      </c>
      <c r="B4" s="350"/>
      <c r="C4" s="350"/>
      <c r="D4" s="350"/>
      <c r="E4" s="350"/>
      <c r="F4" s="159"/>
      <c r="G4" s="351" t="str">
        <f>'chek list'!C6</f>
        <v>2202-02-109-27-01 SF</v>
      </c>
      <c r="H4" s="351"/>
      <c r="I4" s="351"/>
      <c r="J4" s="351"/>
      <c r="K4" s="351"/>
      <c r="L4" s="351"/>
      <c r="M4" s="159"/>
      <c r="N4" s="159"/>
      <c r="O4" s="359" t="s">
        <v>292</v>
      </c>
      <c r="P4" s="359"/>
      <c r="Q4" s="156">
        <f>'chek list'!C5</f>
        <v>27</v>
      </c>
    </row>
    <row r="5" spans="1:17" ht="18.75" customHeight="1" x14ac:dyDescent="0.3">
      <c r="A5" s="363" t="str">
        <f>'format3 fixpay'!A4:K4</f>
        <v xml:space="preserve">fo|ky; dk uke     </v>
      </c>
      <c r="B5" s="363"/>
      <c r="C5" s="363"/>
      <c r="D5" s="157"/>
      <c r="E5" s="363" t="str">
        <f>'formet 8 GA01'!C3</f>
        <v xml:space="preserve">dk;kZy; iz/kkukpk;Z  jktdh; mPp ek/;fed fo|ky;] fcNkokMh ¼tkyksj½ Mh-Mh-vks- dksM-&amp; </v>
      </c>
      <c r="F5" s="363"/>
      <c r="G5" s="363"/>
      <c r="H5" s="363"/>
      <c r="I5" s="363"/>
      <c r="J5" s="363"/>
      <c r="K5" s="363"/>
      <c r="L5" s="363"/>
      <c r="M5" s="363"/>
      <c r="N5" s="363"/>
      <c r="O5" s="157"/>
      <c r="P5" s="157"/>
      <c r="Q5" s="157"/>
    </row>
    <row r="6" spans="1:17" x14ac:dyDescent="0.3">
      <c r="A6" s="295" t="s">
        <v>269</v>
      </c>
      <c r="B6" s="295"/>
      <c r="C6" s="295"/>
      <c r="D6" s="295"/>
      <c r="E6" s="360" t="s">
        <v>271</v>
      </c>
      <c r="F6" s="353" t="s">
        <v>39</v>
      </c>
      <c r="G6" s="354"/>
      <c r="H6" s="354"/>
      <c r="I6" s="354"/>
      <c r="J6" s="354"/>
      <c r="K6" s="354"/>
      <c r="L6" s="354"/>
      <c r="M6" s="354"/>
      <c r="N6" s="355"/>
      <c r="O6" s="356" t="s">
        <v>37</v>
      </c>
      <c r="P6" s="356" t="s">
        <v>278</v>
      </c>
      <c r="Q6" s="356" t="s">
        <v>276</v>
      </c>
    </row>
    <row r="7" spans="1:17" x14ac:dyDescent="0.3">
      <c r="A7" s="65"/>
      <c r="B7" s="65"/>
      <c r="C7" s="65"/>
      <c r="D7" s="65"/>
      <c r="E7" s="361"/>
      <c r="F7" s="353" t="s">
        <v>34</v>
      </c>
      <c r="G7" s="354"/>
      <c r="H7" s="355"/>
      <c r="I7" s="353" t="s">
        <v>274</v>
      </c>
      <c r="J7" s="354"/>
      <c r="K7" s="355"/>
      <c r="L7" s="353" t="s">
        <v>275</v>
      </c>
      <c r="M7" s="354"/>
      <c r="N7" s="355"/>
      <c r="O7" s="357"/>
      <c r="P7" s="357"/>
      <c r="Q7" s="357"/>
    </row>
    <row r="8" spans="1:17" ht="37.5" x14ac:dyDescent="0.3">
      <c r="A8" s="91" t="s">
        <v>34</v>
      </c>
      <c r="B8" s="91" t="s">
        <v>270</v>
      </c>
      <c r="C8" s="92" t="s">
        <v>230</v>
      </c>
      <c r="D8" s="59" t="s">
        <v>245</v>
      </c>
      <c r="E8" s="362"/>
      <c r="F8" s="65" t="s">
        <v>272</v>
      </c>
      <c r="G8" s="65" t="s">
        <v>273</v>
      </c>
      <c r="H8" s="65" t="s">
        <v>245</v>
      </c>
      <c r="I8" s="65" t="s">
        <v>272</v>
      </c>
      <c r="J8" s="65" t="s">
        <v>273</v>
      </c>
      <c r="K8" s="65" t="s">
        <v>245</v>
      </c>
      <c r="L8" s="65" t="s">
        <v>272</v>
      </c>
      <c r="M8" s="65" t="s">
        <v>273</v>
      </c>
      <c r="N8" s="65" t="s">
        <v>245</v>
      </c>
      <c r="O8" s="358"/>
      <c r="P8" s="358"/>
      <c r="Q8" s="358"/>
    </row>
    <row r="9" spans="1:17" x14ac:dyDescent="0.3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79">
        <v>6</v>
      </c>
      <c r="G9" s="79">
        <v>7</v>
      </c>
      <c r="H9" s="79">
        <v>8</v>
      </c>
      <c r="I9" s="79">
        <v>9</v>
      </c>
      <c r="J9" s="79">
        <v>10</v>
      </c>
      <c r="K9" s="79">
        <v>11</v>
      </c>
      <c r="L9" s="79">
        <v>12</v>
      </c>
      <c r="M9" s="79">
        <v>13</v>
      </c>
      <c r="N9" s="79">
        <v>14</v>
      </c>
      <c r="O9" s="79">
        <v>15</v>
      </c>
      <c r="P9" s="79">
        <v>16</v>
      </c>
      <c r="Q9" s="79">
        <v>17</v>
      </c>
    </row>
    <row r="10" spans="1:17" ht="42" customHeight="1" x14ac:dyDescent="0.3">
      <c r="A10" s="76">
        <v>0</v>
      </c>
      <c r="B10" s="76">
        <v>0</v>
      </c>
      <c r="C10" s="76">
        <v>0</v>
      </c>
      <c r="D10" s="76">
        <f>A10+B10+C10</f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</row>
    <row r="12" spans="1:17" x14ac:dyDescent="0.3">
      <c r="A12" s="25" t="s">
        <v>45</v>
      </c>
      <c r="B12" s="75" t="s">
        <v>272</v>
      </c>
      <c r="C12" s="75" t="s">
        <v>273</v>
      </c>
    </row>
    <row r="13" spans="1:17" x14ac:dyDescent="0.3">
      <c r="A13" s="90" t="s">
        <v>230</v>
      </c>
      <c r="B13" s="75">
        <v>1650</v>
      </c>
      <c r="C13" s="75">
        <v>1950</v>
      </c>
    </row>
    <row r="14" spans="1:17" ht="37.5" x14ac:dyDescent="0.3">
      <c r="A14" s="90" t="s">
        <v>277</v>
      </c>
      <c r="B14" s="75">
        <v>1650</v>
      </c>
      <c r="C14" s="75">
        <v>1950</v>
      </c>
    </row>
    <row r="15" spans="1:17" x14ac:dyDescent="0.3">
      <c r="A15" s="90" t="s">
        <v>34</v>
      </c>
      <c r="B15" s="75">
        <v>1800</v>
      </c>
      <c r="C15" s="75">
        <v>1950</v>
      </c>
    </row>
  </sheetData>
  <sheetProtection sheet="1" objects="1" scenarios="1"/>
  <mergeCells count="16">
    <mergeCell ref="A4:E4"/>
    <mergeCell ref="G4:L4"/>
    <mergeCell ref="A2:Q2"/>
    <mergeCell ref="A3:Q3"/>
    <mergeCell ref="L7:N7"/>
    <mergeCell ref="F6:N6"/>
    <mergeCell ref="O6:O8"/>
    <mergeCell ref="P6:P8"/>
    <mergeCell ref="O4:P4"/>
    <mergeCell ref="Q6:Q8"/>
    <mergeCell ref="A6:D6"/>
    <mergeCell ref="E6:E8"/>
    <mergeCell ref="F7:H7"/>
    <mergeCell ref="I7:K7"/>
    <mergeCell ref="A5:C5"/>
    <mergeCell ref="E5:N5"/>
  </mergeCells>
  <pageMargins left="0.31496062992125984" right="0.23622047244094491" top="0.74803149606299213" bottom="0.7480314960629921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view="pageLayout" topLeftCell="A8" zoomScaleSheetLayoutView="100" workbookViewId="0">
      <selection activeCell="C9" sqref="C9:H20"/>
    </sheetView>
  </sheetViews>
  <sheetFormatPr defaultRowHeight="15" x14ac:dyDescent="0.25"/>
  <cols>
    <col min="1" max="1" width="4.85546875" customWidth="1"/>
    <col min="2" max="2" width="29.28515625" customWidth="1"/>
    <col min="3" max="3" width="7.42578125" customWidth="1"/>
    <col min="4" max="4" width="7.140625" customWidth="1"/>
    <col min="5" max="5" width="7.42578125" customWidth="1"/>
    <col min="6" max="6" width="11.140625" customWidth="1"/>
    <col min="10" max="10" width="10.140625" customWidth="1"/>
    <col min="11" max="11" width="8.42578125" customWidth="1"/>
  </cols>
  <sheetData>
    <row r="1" spans="1:14" ht="26.25" customHeight="1" x14ac:dyDescent="0.4">
      <c r="A1" s="364" t="s">
        <v>102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93">
        <v>6</v>
      </c>
    </row>
    <row r="2" spans="1:14" ht="18.75" customHeight="1" x14ac:dyDescent="0.3">
      <c r="A2" s="344" t="s">
        <v>212</v>
      </c>
      <c r="B2" s="344"/>
      <c r="C2" s="344"/>
      <c r="D2" s="344"/>
      <c r="E2" s="344"/>
      <c r="F2" s="344"/>
      <c r="G2" s="344"/>
      <c r="H2" s="344"/>
      <c r="I2" s="344"/>
      <c r="J2" s="153" t="s">
        <v>254</v>
      </c>
      <c r="K2" s="351" t="str">
        <f>'chek list'!C6</f>
        <v>2202-02-109-27-01 SF</v>
      </c>
      <c r="L2" s="351"/>
      <c r="M2" s="351"/>
      <c r="N2" s="351"/>
    </row>
    <row r="3" spans="1:14" ht="18.75" x14ac:dyDescent="0.3">
      <c r="A3" s="344" t="s">
        <v>100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8.75" x14ac:dyDescent="0.3">
      <c r="A4" s="365" t="s">
        <v>232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1:14" ht="18.75" customHeight="1" x14ac:dyDescent="0.3">
      <c r="A5" s="369" t="s">
        <v>213</v>
      </c>
      <c r="B5" s="369"/>
      <c r="C5" s="354" t="str">
        <f>'formet 8 GA01'!C3:I3</f>
        <v xml:space="preserve">dk;kZy; iz/kkukpk;Z  jktdh; mPp ek/;fed fo|ky;] fcNkokMh ¼tkyksj½ Mh-Mh-vks- dksM-&amp; </v>
      </c>
      <c r="D5" s="354"/>
      <c r="E5" s="354"/>
      <c r="F5" s="354"/>
      <c r="G5" s="354"/>
      <c r="H5" s="354"/>
      <c r="I5" s="47"/>
      <c r="J5" s="368" t="s">
        <v>129</v>
      </c>
      <c r="K5" s="368"/>
      <c r="L5" s="354">
        <f>SUMMARY!K4</f>
        <v>27</v>
      </c>
      <c r="M5" s="354"/>
      <c r="N5" s="354"/>
    </row>
    <row r="6" spans="1:14" ht="47.25" customHeight="1" x14ac:dyDescent="0.25">
      <c r="A6" s="269" t="s">
        <v>43</v>
      </c>
      <c r="B6" s="269" t="s">
        <v>77</v>
      </c>
      <c r="C6" s="366" t="s">
        <v>78</v>
      </c>
      <c r="D6" s="366"/>
      <c r="E6" s="366"/>
      <c r="F6" s="37" t="s">
        <v>103</v>
      </c>
      <c r="G6" s="366" t="s">
        <v>78</v>
      </c>
      <c r="H6" s="366"/>
      <c r="I6" s="366" t="s">
        <v>80</v>
      </c>
      <c r="J6" s="37" t="s">
        <v>81</v>
      </c>
      <c r="K6" s="37" t="s">
        <v>83</v>
      </c>
      <c r="L6" s="366" t="s">
        <v>85</v>
      </c>
      <c r="M6" s="366"/>
      <c r="N6" s="366"/>
    </row>
    <row r="7" spans="1:14" ht="47.25" x14ac:dyDescent="0.25">
      <c r="A7" s="269"/>
      <c r="B7" s="269"/>
      <c r="C7" s="37" t="s">
        <v>79</v>
      </c>
      <c r="D7" s="37" t="s">
        <v>82</v>
      </c>
      <c r="E7" s="37" t="s">
        <v>84</v>
      </c>
      <c r="F7" s="37" t="s">
        <v>233</v>
      </c>
      <c r="G7" s="37" t="s">
        <v>345</v>
      </c>
      <c r="H7" s="37" t="s">
        <v>346</v>
      </c>
      <c r="I7" s="366"/>
      <c r="J7" s="37" t="s">
        <v>233</v>
      </c>
      <c r="K7" s="37" t="s">
        <v>347</v>
      </c>
      <c r="L7" s="37" t="s">
        <v>86</v>
      </c>
      <c r="M7" s="37" t="s">
        <v>87</v>
      </c>
      <c r="N7" s="37" t="s">
        <v>88</v>
      </c>
    </row>
    <row r="8" spans="1:14" x14ac:dyDescent="0.25">
      <c r="A8" s="36">
        <v>1</v>
      </c>
      <c r="B8" s="94">
        <v>2</v>
      </c>
      <c r="C8" s="36">
        <v>4</v>
      </c>
      <c r="D8" s="36">
        <v>5</v>
      </c>
      <c r="E8" s="94"/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</row>
    <row r="9" spans="1:14" ht="18.75" customHeight="1" x14ac:dyDescent="0.25">
      <c r="A9" s="370">
        <v>1</v>
      </c>
      <c r="B9" s="94" t="s">
        <v>281</v>
      </c>
      <c r="C9" s="506"/>
      <c r="D9" s="507"/>
      <c r="E9" s="508"/>
      <c r="F9" s="506"/>
      <c r="G9" s="508"/>
      <c r="H9" s="508"/>
      <c r="I9" s="372">
        <f>G9+H9</f>
        <v>0</v>
      </c>
      <c r="J9" s="372">
        <v>1050</v>
      </c>
      <c r="K9" s="508">
        <v>1500</v>
      </c>
      <c r="L9" s="372">
        <f>F9-J9</f>
        <v>-1050</v>
      </c>
      <c r="M9" s="372">
        <f>I9-J9</f>
        <v>-1050</v>
      </c>
      <c r="N9" s="372">
        <f>J9-K9</f>
        <v>-450</v>
      </c>
    </row>
    <row r="10" spans="1:14" ht="18.75" x14ac:dyDescent="0.3">
      <c r="A10" s="371"/>
      <c r="B10" s="96" t="s">
        <v>280</v>
      </c>
      <c r="C10" s="509"/>
      <c r="D10" s="510"/>
      <c r="E10" s="510"/>
      <c r="F10" s="510"/>
      <c r="G10" s="510"/>
      <c r="H10" s="510"/>
      <c r="I10" s="373"/>
      <c r="J10" s="373"/>
      <c r="K10" s="510"/>
      <c r="L10" s="373"/>
      <c r="M10" s="373"/>
      <c r="N10" s="373"/>
    </row>
    <row r="11" spans="1:14" ht="18.75" customHeight="1" x14ac:dyDescent="0.25">
      <c r="A11" s="374">
        <v>2</v>
      </c>
      <c r="B11" s="94" t="s">
        <v>282</v>
      </c>
      <c r="C11" s="506"/>
      <c r="D11" s="508"/>
      <c r="E11" s="508"/>
      <c r="F11" s="508"/>
      <c r="G11" s="508"/>
      <c r="H11" s="508"/>
      <c r="I11" s="372">
        <f t="shared" ref="I11" si="0">G11+H11</f>
        <v>0</v>
      </c>
      <c r="J11" s="372">
        <f t="shared" ref="J11" si="1">F11</f>
        <v>0</v>
      </c>
      <c r="K11" s="508"/>
      <c r="L11" s="372">
        <f>F11-J11</f>
        <v>0</v>
      </c>
      <c r="M11" s="372">
        <f t="shared" ref="M11" si="2">I11-J11</f>
        <v>0</v>
      </c>
      <c r="N11" s="372">
        <f>J11-K11</f>
        <v>0</v>
      </c>
    </row>
    <row r="12" spans="1:14" ht="18.75" x14ac:dyDescent="0.3">
      <c r="A12" s="375"/>
      <c r="B12" s="95" t="s">
        <v>283</v>
      </c>
      <c r="C12" s="509"/>
      <c r="D12" s="510"/>
      <c r="E12" s="510"/>
      <c r="F12" s="510"/>
      <c r="G12" s="510"/>
      <c r="H12" s="510"/>
      <c r="I12" s="373"/>
      <c r="J12" s="373"/>
      <c r="K12" s="510"/>
      <c r="L12" s="373"/>
      <c r="M12" s="373"/>
      <c r="N12" s="373"/>
    </row>
    <row r="13" spans="1:14" x14ac:dyDescent="0.25">
      <c r="A13" s="374">
        <v>3</v>
      </c>
      <c r="B13" s="94" t="s">
        <v>284</v>
      </c>
      <c r="C13" s="506"/>
      <c r="D13" s="508"/>
      <c r="E13" s="508"/>
      <c r="F13" s="508"/>
      <c r="G13" s="508"/>
      <c r="H13" s="508"/>
      <c r="I13" s="372">
        <f t="shared" ref="I13" si="3">G13+H13</f>
        <v>0</v>
      </c>
      <c r="J13" s="372">
        <f t="shared" ref="J13" si="4">F13</f>
        <v>0</v>
      </c>
      <c r="K13" s="508"/>
      <c r="L13" s="372">
        <f>F13-J13</f>
        <v>0</v>
      </c>
      <c r="M13" s="372">
        <f t="shared" ref="M13" si="5">I13-J13</f>
        <v>0</v>
      </c>
      <c r="N13" s="372">
        <f>J13-K13</f>
        <v>0</v>
      </c>
    </row>
    <row r="14" spans="1:14" ht="18.75" x14ac:dyDescent="0.3">
      <c r="A14" s="375"/>
      <c r="B14" s="95" t="s">
        <v>285</v>
      </c>
      <c r="C14" s="509"/>
      <c r="D14" s="510"/>
      <c r="E14" s="510"/>
      <c r="F14" s="510"/>
      <c r="G14" s="510"/>
      <c r="H14" s="510"/>
      <c r="I14" s="373"/>
      <c r="J14" s="373"/>
      <c r="K14" s="510"/>
      <c r="L14" s="373"/>
      <c r="M14" s="373"/>
      <c r="N14" s="373"/>
    </row>
    <row r="15" spans="1:14" x14ac:dyDescent="0.25">
      <c r="A15" s="374">
        <v>4</v>
      </c>
      <c r="B15" s="94" t="s">
        <v>284</v>
      </c>
      <c r="C15" s="506"/>
      <c r="D15" s="508"/>
      <c r="E15" s="508"/>
      <c r="F15" s="508"/>
      <c r="G15" s="508"/>
      <c r="H15" s="508"/>
      <c r="I15" s="372">
        <f t="shared" ref="I15" si="6">G15+H15</f>
        <v>0</v>
      </c>
      <c r="J15" s="372">
        <f t="shared" ref="J15" si="7">F15</f>
        <v>0</v>
      </c>
      <c r="K15" s="508"/>
      <c r="L15" s="372">
        <f>F15-J15</f>
        <v>0</v>
      </c>
      <c r="M15" s="372">
        <f t="shared" ref="M15" si="8">I15-J15</f>
        <v>0</v>
      </c>
      <c r="N15" s="372">
        <f>J15-K15</f>
        <v>0</v>
      </c>
    </row>
    <row r="16" spans="1:14" ht="18.75" x14ac:dyDescent="0.3">
      <c r="A16" s="375"/>
      <c r="B16" s="95" t="s">
        <v>286</v>
      </c>
      <c r="C16" s="509"/>
      <c r="D16" s="510"/>
      <c r="E16" s="510"/>
      <c r="F16" s="510"/>
      <c r="G16" s="510"/>
      <c r="H16" s="510"/>
      <c r="I16" s="373"/>
      <c r="J16" s="373"/>
      <c r="K16" s="510"/>
      <c r="L16" s="373"/>
      <c r="M16" s="373"/>
      <c r="N16" s="373"/>
    </row>
    <row r="17" spans="1:14" ht="22.5" customHeight="1" x14ac:dyDescent="0.25">
      <c r="A17" s="374">
        <v>5</v>
      </c>
      <c r="B17" s="94" t="s">
        <v>287</v>
      </c>
      <c r="C17" s="506"/>
      <c r="D17" s="508"/>
      <c r="E17" s="508"/>
      <c r="F17" s="508"/>
      <c r="G17" s="508"/>
      <c r="H17" s="511"/>
      <c r="I17" s="372">
        <f t="shared" ref="I17" si="9">G17+H17</f>
        <v>0</v>
      </c>
      <c r="J17" s="372">
        <f t="shared" ref="J17" si="10">F17</f>
        <v>0</v>
      </c>
      <c r="K17" s="508"/>
      <c r="L17" s="372">
        <f>F17-J17</f>
        <v>0</v>
      </c>
      <c r="M17" s="372">
        <f t="shared" ref="M17" si="11">I17-J17</f>
        <v>0</v>
      </c>
      <c r="N17" s="372">
        <f>J17-K17</f>
        <v>0</v>
      </c>
    </row>
    <row r="18" spans="1:14" s="130" customFormat="1" ht="41.25" customHeight="1" x14ac:dyDescent="0.25">
      <c r="A18" s="375"/>
      <c r="B18" s="229" t="s">
        <v>448</v>
      </c>
      <c r="C18" s="509"/>
      <c r="D18" s="510"/>
      <c r="E18" s="510"/>
      <c r="F18" s="510"/>
      <c r="G18" s="510"/>
      <c r="H18" s="512"/>
      <c r="I18" s="373"/>
      <c r="J18" s="373"/>
      <c r="K18" s="510"/>
      <c r="L18" s="373"/>
      <c r="M18" s="373"/>
      <c r="N18" s="373"/>
    </row>
    <row r="19" spans="1:14" ht="26.25" customHeight="1" x14ac:dyDescent="0.25">
      <c r="A19" s="374">
        <v>6</v>
      </c>
      <c r="B19" s="376" t="s">
        <v>288</v>
      </c>
      <c r="C19" s="506"/>
      <c r="D19" s="508"/>
      <c r="E19" s="508"/>
      <c r="F19" s="508"/>
      <c r="G19" s="508"/>
      <c r="H19" s="508"/>
      <c r="I19" s="372">
        <f t="shared" ref="I19" si="12">G19+H19</f>
        <v>0</v>
      </c>
      <c r="J19" s="372">
        <f t="shared" ref="J19" si="13">F19</f>
        <v>0</v>
      </c>
      <c r="K19" s="508"/>
      <c r="L19" s="372">
        <f>F19-J19</f>
        <v>0</v>
      </c>
      <c r="M19" s="372">
        <f t="shared" ref="M19" si="14">I19-J19</f>
        <v>0</v>
      </c>
      <c r="N19" s="372">
        <f>J19-K19</f>
        <v>0</v>
      </c>
    </row>
    <row r="20" spans="1:14" ht="15" hidden="1" customHeight="1" x14ac:dyDescent="0.25">
      <c r="A20" s="375"/>
      <c r="B20" s="377"/>
      <c r="C20" s="509"/>
      <c r="D20" s="510"/>
      <c r="E20" s="510"/>
      <c r="F20" s="510"/>
      <c r="G20" s="510"/>
      <c r="H20" s="510"/>
      <c r="I20" s="373"/>
      <c r="J20" s="373"/>
      <c r="K20" s="510"/>
      <c r="L20" s="373"/>
      <c r="M20" s="373"/>
      <c r="N20" s="373"/>
    </row>
    <row r="21" spans="1:14" ht="18.75" x14ac:dyDescent="0.3">
      <c r="A21" s="367" t="s">
        <v>37</v>
      </c>
      <c r="B21" s="367"/>
      <c r="C21" s="66">
        <f>SUM(C9:C20)</f>
        <v>0</v>
      </c>
      <c r="D21" s="66">
        <f t="shared" ref="D21:M21" si="15">SUM(D9:D20)</f>
        <v>0</v>
      </c>
      <c r="E21" s="66">
        <f>SUM(E9:E20)</f>
        <v>0</v>
      </c>
      <c r="F21" s="66">
        <f>SUM(F9:F20)</f>
        <v>0</v>
      </c>
      <c r="G21" s="66">
        <f t="shared" si="15"/>
        <v>0</v>
      </c>
      <c r="H21" s="66">
        <f>SUM(H9:H20)</f>
        <v>0</v>
      </c>
      <c r="I21" s="66">
        <f>SUM(I9:I20)</f>
        <v>0</v>
      </c>
      <c r="J21" s="66">
        <f t="shared" si="15"/>
        <v>1050</v>
      </c>
      <c r="K21" s="66">
        <f t="shared" si="15"/>
        <v>1500</v>
      </c>
      <c r="L21" s="66">
        <f t="shared" si="15"/>
        <v>-1050</v>
      </c>
      <c r="M21" s="66">
        <f t="shared" si="15"/>
        <v>-1050</v>
      </c>
      <c r="N21" s="66">
        <f>SUM(N9:N20)</f>
        <v>-450</v>
      </c>
    </row>
    <row r="22" spans="1:14" ht="18.75" x14ac:dyDescent="0.3">
      <c r="A22" s="18"/>
      <c r="B22" s="18"/>
    </row>
    <row r="23" spans="1:14" ht="18.75" x14ac:dyDescent="0.3">
      <c r="A23" s="18"/>
      <c r="B23" s="18"/>
    </row>
    <row r="24" spans="1:14" ht="18.75" x14ac:dyDescent="0.3">
      <c r="A24" s="18"/>
      <c r="B24" s="18"/>
    </row>
    <row r="25" spans="1:14" ht="18.75" x14ac:dyDescent="0.3">
      <c r="A25" s="18"/>
      <c r="B25" s="18"/>
    </row>
    <row r="26" spans="1:14" ht="18.75" x14ac:dyDescent="0.3">
      <c r="A26" s="18"/>
      <c r="B26" s="18"/>
    </row>
    <row r="27" spans="1:14" ht="18.75" x14ac:dyDescent="0.3">
      <c r="A27" s="18"/>
      <c r="B27" s="18"/>
    </row>
  </sheetData>
  <sheetProtection sheet="1" objects="1" scenarios="1"/>
  <mergeCells count="95">
    <mergeCell ref="F17:F18"/>
    <mergeCell ref="G17:G18"/>
    <mergeCell ref="H17:H18"/>
    <mergeCell ref="N19:N20"/>
    <mergeCell ref="K17:K18"/>
    <mergeCell ref="L17:L18"/>
    <mergeCell ref="M17:M18"/>
    <mergeCell ref="N17:N18"/>
    <mergeCell ref="L19:L20"/>
    <mergeCell ref="M19:M20"/>
    <mergeCell ref="K19:K20"/>
    <mergeCell ref="I17:I18"/>
    <mergeCell ref="J17:J18"/>
    <mergeCell ref="F19:F20"/>
    <mergeCell ref="G19:G20"/>
    <mergeCell ref="H19:H20"/>
    <mergeCell ref="A17:A18"/>
    <mergeCell ref="A19:A20"/>
    <mergeCell ref="C17:C18"/>
    <mergeCell ref="D17:D18"/>
    <mergeCell ref="E17:E18"/>
    <mergeCell ref="B19:B20"/>
    <mergeCell ref="C19:C20"/>
    <mergeCell ref="D19:D20"/>
    <mergeCell ref="E19:E20"/>
    <mergeCell ref="I19:I20"/>
    <mergeCell ref="J19:J20"/>
    <mergeCell ref="K13:K14"/>
    <mergeCell ref="L13:L14"/>
    <mergeCell ref="M13:M14"/>
    <mergeCell ref="I13:I14"/>
    <mergeCell ref="J13:J14"/>
    <mergeCell ref="N13:N14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F13:F14"/>
    <mergeCell ref="G13:G14"/>
    <mergeCell ref="H13:H14"/>
    <mergeCell ref="A13:A14"/>
    <mergeCell ref="A15:A16"/>
    <mergeCell ref="C13:C14"/>
    <mergeCell ref="D13:D14"/>
    <mergeCell ref="E13:E14"/>
    <mergeCell ref="L9:L10"/>
    <mergeCell ref="M9:M10"/>
    <mergeCell ref="N9:N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L6:N6"/>
    <mergeCell ref="A21:B21"/>
    <mergeCell ref="J5:K5"/>
    <mergeCell ref="L5:N5"/>
    <mergeCell ref="A5:B5"/>
    <mergeCell ref="C5:H5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A6:A7"/>
    <mergeCell ref="B6:B7"/>
    <mergeCell ref="C6:E6"/>
    <mergeCell ref="G6:H6"/>
    <mergeCell ref="I6:I7"/>
    <mergeCell ref="A2:I2"/>
    <mergeCell ref="K2:N2"/>
    <mergeCell ref="A1:M1"/>
    <mergeCell ref="A3:N3"/>
    <mergeCell ref="A4:N4"/>
  </mergeCells>
  <pageMargins left="0.48" right="0.3" top="0.6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view="pageLayout" topLeftCell="A15" zoomScaleSheetLayoutView="100" workbookViewId="0">
      <selection activeCell="D5" sqref="D5:D6"/>
    </sheetView>
  </sheetViews>
  <sheetFormatPr defaultRowHeight="18.75" x14ac:dyDescent="0.3"/>
  <cols>
    <col min="1" max="1" width="7.140625" style="24" customWidth="1"/>
    <col min="2" max="2" width="9.140625" style="24"/>
    <col min="3" max="3" width="7.140625" style="24" customWidth="1"/>
    <col min="4" max="4" width="18.28515625" style="24" customWidth="1"/>
    <col min="5" max="5" width="25.28515625" style="24" customWidth="1"/>
    <col min="6" max="6" width="9.140625" style="24"/>
    <col min="7" max="7" width="12" style="24" customWidth="1"/>
    <col min="8" max="8" width="15.140625" style="24" customWidth="1"/>
    <col min="9" max="9" width="13.85546875" style="24" customWidth="1"/>
    <col min="10" max="10" width="18.5703125" style="24" customWidth="1"/>
    <col min="11" max="11" width="1.5703125" style="24" customWidth="1"/>
    <col min="12" max="16384" width="9.140625" style="24"/>
  </cols>
  <sheetData>
    <row r="1" spans="1:12" ht="20.25" customHeight="1" x14ac:dyDescent="0.45">
      <c r="A1" s="388" t="s">
        <v>41</v>
      </c>
      <c r="B1" s="388"/>
      <c r="C1" s="388"/>
      <c r="D1" s="388"/>
      <c r="E1" s="388"/>
      <c r="F1" s="388"/>
      <c r="G1" s="388"/>
      <c r="H1" s="388"/>
      <c r="I1" s="388"/>
      <c r="J1" s="80">
        <v>7</v>
      </c>
    </row>
    <row r="2" spans="1:12" ht="20.25" customHeight="1" x14ac:dyDescent="0.3">
      <c r="A2" s="387" t="s">
        <v>289</v>
      </c>
      <c r="B2" s="387"/>
      <c r="C2" s="387"/>
      <c r="D2" s="387"/>
      <c r="E2" s="387"/>
      <c r="F2" s="387"/>
      <c r="G2" s="387"/>
      <c r="H2" s="387"/>
      <c r="I2" s="387"/>
      <c r="J2" s="387"/>
    </row>
    <row r="3" spans="1:12" ht="22.5" customHeight="1" x14ac:dyDescent="0.3">
      <c r="A3" s="395" t="str">
        <f>'formet 8 GA01'!A3:P3</f>
        <v xml:space="preserve">fo|ky; dk uke     </v>
      </c>
      <c r="B3" s="395"/>
      <c r="C3" s="395"/>
      <c r="D3" s="394" t="str">
        <f>'formet 8 GA01'!C3</f>
        <v xml:space="preserve">dk;kZy; iz/kkukpk;Z  jktdh; mPp ek/;fed fo|ky;] fcNkokMh ¼tkyksj½ Mh-Mh-vks- dksM-&amp; </v>
      </c>
      <c r="E3" s="394"/>
      <c r="F3" s="394"/>
      <c r="G3" s="394"/>
      <c r="H3" s="394"/>
      <c r="I3" s="394"/>
      <c r="J3" s="394"/>
    </row>
    <row r="4" spans="1:12" ht="20.25" x14ac:dyDescent="0.3">
      <c r="A4" s="390" t="s">
        <v>290</v>
      </c>
      <c r="B4" s="390"/>
      <c r="C4" s="390"/>
      <c r="D4" s="78">
        <f>'chek list'!C5</f>
        <v>27</v>
      </c>
      <c r="G4" s="24" t="s">
        <v>254</v>
      </c>
      <c r="H4" s="389" t="str">
        <f>'chek list'!C6</f>
        <v>2202-02-109-27-01 SF</v>
      </c>
      <c r="I4" s="389"/>
      <c r="J4" s="389"/>
    </row>
    <row r="5" spans="1:12" ht="27" customHeight="1" x14ac:dyDescent="0.3">
      <c r="A5" s="385" t="s">
        <v>43</v>
      </c>
      <c r="B5" s="378" t="s">
        <v>172</v>
      </c>
      <c r="C5" s="379"/>
      <c r="D5" s="385" t="s">
        <v>173</v>
      </c>
      <c r="E5" s="384" t="s">
        <v>23</v>
      </c>
      <c r="F5" s="384" t="s">
        <v>174</v>
      </c>
      <c r="G5" s="269" t="s">
        <v>175</v>
      </c>
      <c r="H5" s="382" t="s">
        <v>176</v>
      </c>
      <c r="I5" s="383"/>
      <c r="J5" s="269" t="s">
        <v>401</v>
      </c>
    </row>
    <row r="6" spans="1:12" ht="37.5" customHeight="1" x14ac:dyDescent="0.3">
      <c r="A6" s="386"/>
      <c r="B6" s="380"/>
      <c r="C6" s="381"/>
      <c r="D6" s="386"/>
      <c r="E6" s="384"/>
      <c r="F6" s="384"/>
      <c r="G6" s="269"/>
      <c r="H6" s="67" t="s">
        <v>177</v>
      </c>
      <c r="I6" s="67" t="s">
        <v>178</v>
      </c>
      <c r="J6" s="269"/>
    </row>
    <row r="7" spans="1:12" x14ac:dyDescent="0.3">
      <c r="A7" s="33">
        <v>1</v>
      </c>
      <c r="B7" s="269">
        <v>2</v>
      </c>
      <c r="C7" s="269"/>
      <c r="D7" s="33">
        <v>3</v>
      </c>
      <c r="E7" s="33">
        <v>4</v>
      </c>
      <c r="F7" s="33">
        <v>5</v>
      </c>
      <c r="G7" s="33">
        <v>6</v>
      </c>
      <c r="H7" s="33">
        <v>7</v>
      </c>
      <c r="I7" s="33">
        <v>8</v>
      </c>
      <c r="J7" s="33">
        <v>9</v>
      </c>
      <c r="K7" s="344"/>
      <c r="L7" s="344"/>
    </row>
    <row r="8" spans="1:12" s="216" customFormat="1" ht="15" customHeight="1" x14ac:dyDescent="0.25">
      <c r="A8" s="218">
        <v>1</v>
      </c>
      <c r="B8" s="396" t="str">
        <f>'chek list'!C6</f>
        <v>2202-02-109-27-01 SF</v>
      </c>
      <c r="C8" s="396"/>
      <c r="D8" s="396" t="s">
        <v>227</v>
      </c>
      <c r="E8" s="217" t="s">
        <v>402</v>
      </c>
      <c r="F8" s="55" t="s">
        <v>219</v>
      </c>
      <c r="G8" s="55">
        <v>1</v>
      </c>
      <c r="H8" s="55">
        <v>1</v>
      </c>
      <c r="I8" s="55">
        <v>0</v>
      </c>
      <c r="J8" s="55">
        <f>G8-H8+I8</f>
        <v>0</v>
      </c>
    </row>
    <row r="9" spans="1:12" s="216" customFormat="1" ht="15" customHeight="1" x14ac:dyDescent="0.25">
      <c r="A9" s="218">
        <v>2</v>
      </c>
      <c r="B9" s="396"/>
      <c r="C9" s="396"/>
      <c r="D9" s="396"/>
      <c r="E9" s="217" t="s">
        <v>403</v>
      </c>
      <c r="F9" s="55" t="s">
        <v>423</v>
      </c>
      <c r="G9" s="55">
        <v>0</v>
      </c>
      <c r="H9" s="55">
        <v>0</v>
      </c>
      <c r="I9" s="55">
        <v>0</v>
      </c>
      <c r="J9" s="55">
        <f t="shared" ref="J9:J28" si="0">G9-H9+I9</f>
        <v>0</v>
      </c>
    </row>
    <row r="10" spans="1:12" s="216" customFormat="1" ht="15" customHeight="1" x14ac:dyDescent="0.25">
      <c r="A10" s="218">
        <v>3</v>
      </c>
      <c r="B10" s="396"/>
      <c r="C10" s="396"/>
      <c r="D10" s="396"/>
      <c r="E10" s="217" t="s">
        <v>404</v>
      </c>
      <c r="F10" s="55" t="s">
        <v>221</v>
      </c>
      <c r="G10" s="55">
        <v>0</v>
      </c>
      <c r="H10" s="55">
        <v>0</v>
      </c>
      <c r="I10" s="55">
        <v>0</v>
      </c>
      <c r="J10" s="55">
        <f t="shared" si="0"/>
        <v>0</v>
      </c>
    </row>
    <row r="11" spans="1:12" s="216" customFormat="1" ht="15" customHeight="1" x14ac:dyDescent="0.25">
      <c r="A11" s="218">
        <v>4</v>
      </c>
      <c r="B11" s="396"/>
      <c r="C11" s="396"/>
      <c r="D11" s="396"/>
      <c r="E11" s="217" t="s">
        <v>405</v>
      </c>
      <c r="F11" s="55" t="s">
        <v>221</v>
      </c>
      <c r="G11" s="55">
        <v>0</v>
      </c>
      <c r="H11" s="55">
        <v>0</v>
      </c>
      <c r="I11" s="55">
        <v>0</v>
      </c>
      <c r="J11" s="55">
        <f t="shared" si="0"/>
        <v>0</v>
      </c>
    </row>
    <row r="12" spans="1:12" s="216" customFormat="1" ht="15" customHeight="1" x14ac:dyDescent="0.25">
      <c r="A12" s="218">
        <v>5</v>
      </c>
      <c r="B12" s="396"/>
      <c r="C12" s="396"/>
      <c r="D12" s="396"/>
      <c r="E12" s="217" t="s">
        <v>406</v>
      </c>
      <c r="F12" s="55" t="s">
        <v>221</v>
      </c>
      <c r="G12" s="55">
        <v>0</v>
      </c>
      <c r="H12" s="55">
        <v>0</v>
      </c>
      <c r="I12" s="55">
        <v>0</v>
      </c>
      <c r="J12" s="55">
        <f t="shared" si="0"/>
        <v>0</v>
      </c>
    </row>
    <row r="13" spans="1:12" s="216" customFormat="1" ht="15" customHeight="1" x14ac:dyDescent="0.25">
      <c r="A13" s="218">
        <v>6</v>
      </c>
      <c r="B13" s="396"/>
      <c r="C13" s="396"/>
      <c r="D13" s="396"/>
      <c r="E13" s="217" t="s">
        <v>407</v>
      </c>
      <c r="F13" s="55" t="s">
        <v>221</v>
      </c>
      <c r="G13" s="55">
        <v>0</v>
      </c>
      <c r="H13" s="55">
        <v>0</v>
      </c>
      <c r="I13" s="55">
        <v>0</v>
      </c>
      <c r="J13" s="55">
        <f t="shared" si="0"/>
        <v>0</v>
      </c>
    </row>
    <row r="14" spans="1:12" s="178" customFormat="1" ht="15" customHeight="1" x14ac:dyDescent="0.25">
      <c r="A14" s="218">
        <v>7</v>
      </c>
      <c r="B14" s="396"/>
      <c r="C14" s="396"/>
      <c r="D14" s="396"/>
      <c r="E14" s="217" t="s">
        <v>408</v>
      </c>
      <c r="F14" s="55" t="s">
        <v>319</v>
      </c>
      <c r="G14" s="55">
        <v>0</v>
      </c>
      <c r="H14" s="55">
        <v>0</v>
      </c>
      <c r="I14" s="55">
        <v>0</v>
      </c>
      <c r="J14" s="55">
        <f t="shared" si="0"/>
        <v>0</v>
      </c>
    </row>
    <row r="15" spans="1:12" s="178" customFormat="1" ht="15" customHeight="1" x14ac:dyDescent="0.25">
      <c r="A15" s="218">
        <v>8</v>
      </c>
      <c r="B15" s="396"/>
      <c r="C15" s="396"/>
      <c r="D15" s="396"/>
      <c r="E15" s="217" t="s">
        <v>409</v>
      </c>
      <c r="F15" s="55" t="s">
        <v>319</v>
      </c>
      <c r="G15" s="55">
        <v>0</v>
      </c>
      <c r="H15" s="55">
        <v>0</v>
      </c>
      <c r="I15" s="55">
        <v>0</v>
      </c>
      <c r="J15" s="55">
        <f t="shared" si="0"/>
        <v>0</v>
      </c>
    </row>
    <row r="16" spans="1:12" s="178" customFormat="1" ht="15" customHeight="1" x14ac:dyDescent="0.25">
      <c r="A16" s="218">
        <v>9</v>
      </c>
      <c r="B16" s="396"/>
      <c r="C16" s="396"/>
      <c r="D16" s="396"/>
      <c r="E16" s="217" t="s">
        <v>410</v>
      </c>
      <c r="F16" s="55" t="s">
        <v>297</v>
      </c>
      <c r="G16" s="55">
        <v>6</v>
      </c>
      <c r="H16" s="55">
        <v>6</v>
      </c>
      <c r="I16" s="55">
        <v>0</v>
      </c>
      <c r="J16" s="55">
        <f t="shared" si="0"/>
        <v>0</v>
      </c>
    </row>
    <row r="17" spans="1:10" s="178" customFormat="1" ht="15" customHeight="1" x14ac:dyDescent="0.25">
      <c r="A17" s="218">
        <v>10</v>
      </c>
      <c r="B17" s="396"/>
      <c r="C17" s="396"/>
      <c r="D17" s="396"/>
      <c r="E17" s="217" t="s">
        <v>411</v>
      </c>
      <c r="F17" s="55" t="s">
        <v>297</v>
      </c>
      <c r="G17" s="55">
        <v>1</v>
      </c>
      <c r="H17" s="55">
        <v>0</v>
      </c>
      <c r="I17" s="55">
        <v>0</v>
      </c>
      <c r="J17" s="55">
        <f t="shared" si="0"/>
        <v>1</v>
      </c>
    </row>
    <row r="18" spans="1:10" s="178" customFormat="1" ht="15" customHeight="1" x14ac:dyDescent="0.25">
      <c r="A18" s="218">
        <v>11</v>
      </c>
      <c r="B18" s="396"/>
      <c r="C18" s="396"/>
      <c r="D18" s="396"/>
      <c r="E18" s="217" t="s">
        <v>412</v>
      </c>
      <c r="F18" s="55" t="s">
        <v>319</v>
      </c>
      <c r="G18" s="55">
        <v>0</v>
      </c>
      <c r="H18" s="55">
        <v>0</v>
      </c>
      <c r="I18" s="55">
        <v>0</v>
      </c>
      <c r="J18" s="55">
        <f t="shared" si="0"/>
        <v>0</v>
      </c>
    </row>
    <row r="19" spans="1:10" s="178" customFormat="1" ht="15" customHeight="1" x14ac:dyDescent="0.25">
      <c r="A19" s="218">
        <v>12</v>
      </c>
      <c r="B19" s="396"/>
      <c r="C19" s="396"/>
      <c r="D19" s="396"/>
      <c r="E19" s="217" t="s">
        <v>413</v>
      </c>
      <c r="F19" s="55" t="s">
        <v>297</v>
      </c>
      <c r="G19" s="55">
        <v>0</v>
      </c>
      <c r="H19" s="55">
        <v>0</v>
      </c>
      <c r="I19" s="55">
        <v>0</v>
      </c>
      <c r="J19" s="55">
        <f t="shared" si="0"/>
        <v>0</v>
      </c>
    </row>
    <row r="20" spans="1:10" s="178" customFormat="1" ht="15" customHeight="1" x14ac:dyDescent="0.25">
      <c r="A20" s="218">
        <v>13</v>
      </c>
      <c r="B20" s="396"/>
      <c r="C20" s="396"/>
      <c r="D20" s="396"/>
      <c r="E20" s="217" t="s">
        <v>414</v>
      </c>
      <c r="F20" s="55" t="s">
        <v>297</v>
      </c>
      <c r="G20" s="55">
        <v>0</v>
      </c>
      <c r="H20" s="55">
        <v>0</v>
      </c>
      <c r="I20" s="55">
        <v>0</v>
      </c>
      <c r="J20" s="55">
        <f t="shared" si="0"/>
        <v>0</v>
      </c>
    </row>
    <row r="21" spans="1:10" s="178" customFormat="1" ht="15" customHeight="1" x14ac:dyDescent="0.25">
      <c r="A21" s="218">
        <v>14</v>
      </c>
      <c r="B21" s="396"/>
      <c r="C21" s="396"/>
      <c r="D21" s="396"/>
      <c r="E21" s="217" t="s">
        <v>415</v>
      </c>
      <c r="F21" s="55" t="s">
        <v>297</v>
      </c>
      <c r="G21" s="55">
        <v>0</v>
      </c>
      <c r="H21" s="55">
        <v>0</v>
      </c>
      <c r="I21" s="55">
        <v>0</v>
      </c>
      <c r="J21" s="55">
        <f t="shared" si="0"/>
        <v>0</v>
      </c>
    </row>
    <row r="22" spans="1:10" s="178" customFormat="1" ht="15" customHeight="1" x14ac:dyDescent="0.25">
      <c r="A22" s="218">
        <v>15</v>
      </c>
      <c r="B22" s="396"/>
      <c r="C22" s="396"/>
      <c r="D22" s="396"/>
      <c r="E22" s="217" t="s">
        <v>416</v>
      </c>
      <c r="F22" s="55" t="s">
        <v>424</v>
      </c>
      <c r="G22" s="55">
        <v>0</v>
      </c>
      <c r="H22" s="55">
        <v>0</v>
      </c>
      <c r="I22" s="55">
        <v>0</v>
      </c>
      <c r="J22" s="55">
        <f t="shared" si="0"/>
        <v>0</v>
      </c>
    </row>
    <row r="23" spans="1:10" s="178" customFormat="1" ht="15" customHeight="1" x14ac:dyDescent="0.25">
      <c r="A23" s="218">
        <v>16</v>
      </c>
      <c r="B23" s="396"/>
      <c r="C23" s="396"/>
      <c r="D23" s="396"/>
      <c r="E23" s="217" t="s">
        <v>417</v>
      </c>
      <c r="F23" s="55" t="s">
        <v>425</v>
      </c>
      <c r="G23" s="55">
        <v>0</v>
      </c>
      <c r="H23" s="55">
        <v>0</v>
      </c>
      <c r="I23" s="55">
        <v>0</v>
      </c>
      <c r="J23" s="55">
        <f t="shared" si="0"/>
        <v>0</v>
      </c>
    </row>
    <row r="24" spans="1:10" s="178" customFormat="1" ht="15" customHeight="1" x14ac:dyDescent="0.25">
      <c r="A24" s="218">
        <v>17</v>
      </c>
      <c r="B24" s="396"/>
      <c r="C24" s="396"/>
      <c r="D24" s="396"/>
      <c r="E24" s="217" t="s">
        <v>418</v>
      </c>
      <c r="F24" s="55" t="s">
        <v>297</v>
      </c>
      <c r="G24" s="55">
        <v>0</v>
      </c>
      <c r="H24" s="55">
        <v>0</v>
      </c>
      <c r="I24" s="55">
        <v>0</v>
      </c>
      <c r="J24" s="55">
        <f t="shared" si="0"/>
        <v>0</v>
      </c>
    </row>
    <row r="25" spans="1:10" s="178" customFormat="1" ht="15" customHeight="1" x14ac:dyDescent="0.25">
      <c r="A25" s="218">
        <v>18</v>
      </c>
      <c r="B25" s="396"/>
      <c r="C25" s="396"/>
      <c r="D25" s="396"/>
      <c r="E25" s="217" t="s">
        <v>419</v>
      </c>
      <c r="F25" s="55" t="s">
        <v>424</v>
      </c>
      <c r="G25" s="55">
        <v>0</v>
      </c>
      <c r="H25" s="55">
        <v>0</v>
      </c>
      <c r="I25" s="55">
        <v>0</v>
      </c>
      <c r="J25" s="55">
        <f t="shared" si="0"/>
        <v>0</v>
      </c>
    </row>
    <row r="26" spans="1:10" s="178" customFormat="1" ht="15" customHeight="1" x14ac:dyDescent="0.25">
      <c r="A26" s="218">
        <v>19</v>
      </c>
      <c r="B26" s="396"/>
      <c r="C26" s="396"/>
      <c r="D26" s="396"/>
      <c r="E26" s="217" t="s">
        <v>420</v>
      </c>
      <c r="F26" s="55" t="s">
        <v>426</v>
      </c>
      <c r="G26" s="55">
        <v>0</v>
      </c>
      <c r="H26" s="55">
        <v>0</v>
      </c>
      <c r="I26" s="55">
        <v>0</v>
      </c>
      <c r="J26" s="55">
        <f t="shared" si="0"/>
        <v>0</v>
      </c>
    </row>
    <row r="27" spans="1:10" s="178" customFormat="1" ht="15" customHeight="1" x14ac:dyDescent="0.25">
      <c r="A27" s="218">
        <v>20</v>
      </c>
      <c r="B27" s="396"/>
      <c r="C27" s="396"/>
      <c r="D27" s="396"/>
      <c r="E27" s="217" t="s">
        <v>421</v>
      </c>
      <c r="F27" s="55" t="s">
        <v>426</v>
      </c>
      <c r="G27" s="55">
        <v>0</v>
      </c>
      <c r="H27" s="55">
        <v>0</v>
      </c>
      <c r="I27" s="55">
        <v>0</v>
      </c>
      <c r="J27" s="55">
        <f t="shared" si="0"/>
        <v>0</v>
      </c>
    </row>
    <row r="28" spans="1:10" s="178" customFormat="1" ht="15" customHeight="1" x14ac:dyDescent="0.25">
      <c r="A28" s="218">
        <v>21</v>
      </c>
      <c r="B28" s="396"/>
      <c r="C28" s="396"/>
      <c r="D28" s="396"/>
      <c r="E28" s="217" t="s">
        <v>422</v>
      </c>
      <c r="F28" s="55" t="s">
        <v>427</v>
      </c>
      <c r="G28" s="55">
        <v>1</v>
      </c>
      <c r="H28" s="55">
        <v>0</v>
      </c>
      <c r="I28" s="55">
        <v>0</v>
      </c>
      <c r="J28" s="55">
        <f t="shared" si="0"/>
        <v>1</v>
      </c>
    </row>
    <row r="29" spans="1:10" s="159" customFormat="1" ht="14.1" customHeight="1" x14ac:dyDescent="0.3">
      <c r="A29" s="391" t="s">
        <v>331</v>
      </c>
      <c r="B29" s="392"/>
      <c r="C29" s="392"/>
      <c r="D29" s="392"/>
      <c r="E29" s="392"/>
      <c r="F29" s="393"/>
      <c r="G29" s="219">
        <f>SUM(G8:G28)</f>
        <v>9</v>
      </c>
      <c r="H29" s="219">
        <f t="shared" ref="H29:J29" si="1">SUM(H8:H28)</f>
        <v>7</v>
      </c>
      <c r="I29" s="219">
        <f t="shared" si="1"/>
        <v>0</v>
      </c>
      <c r="J29" s="219">
        <f t="shared" si="1"/>
        <v>2</v>
      </c>
    </row>
    <row r="30" spans="1:10" x14ac:dyDescent="0.3">
      <c r="A30" s="213"/>
    </row>
  </sheetData>
  <sheetProtection sheet="1" objects="1" scenarios="1"/>
  <mergeCells count="19">
    <mergeCell ref="A29:F29"/>
    <mergeCell ref="D3:J3"/>
    <mergeCell ref="A3:C3"/>
    <mergeCell ref="B8:C28"/>
    <mergeCell ref="D8:D28"/>
    <mergeCell ref="B7:C7"/>
    <mergeCell ref="A2:J2"/>
    <mergeCell ref="A1:I1"/>
    <mergeCell ref="H4:J4"/>
    <mergeCell ref="A4:C4"/>
    <mergeCell ref="A5:A6"/>
    <mergeCell ref="K7:L7"/>
    <mergeCell ref="B5:C6"/>
    <mergeCell ref="H5:I5"/>
    <mergeCell ref="J5:J6"/>
    <mergeCell ref="G5:G6"/>
    <mergeCell ref="F5:F6"/>
    <mergeCell ref="E5:E6"/>
    <mergeCell ref="D5:D6"/>
  </mergeCells>
  <pageMargins left="0.7" right="0.7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3"/>
  <sheetViews>
    <sheetView view="pageLayout" zoomScaleSheetLayoutView="100" workbookViewId="0">
      <selection activeCell="C7" sqref="C7:O8"/>
    </sheetView>
  </sheetViews>
  <sheetFormatPr defaultRowHeight="18.75" x14ac:dyDescent="0.3"/>
  <cols>
    <col min="1" max="1" width="13.85546875" style="24" customWidth="1"/>
    <col min="2" max="2" width="9.28515625" style="24" customWidth="1"/>
    <col min="3" max="3" width="11.140625" style="24" bestFit="1" customWidth="1"/>
    <col min="4" max="4" width="8.28515625" style="24" customWidth="1"/>
    <col min="5" max="6" width="8.140625" style="24" customWidth="1"/>
    <col min="7" max="7" width="8.7109375" style="24" customWidth="1"/>
    <col min="8" max="8" width="9.85546875" style="24" customWidth="1"/>
    <col min="9" max="10" width="7.7109375" style="24" customWidth="1"/>
    <col min="11" max="11" width="8.140625" style="24" customWidth="1"/>
    <col min="12" max="12" width="8.42578125" style="24" customWidth="1"/>
    <col min="13" max="13" width="7.85546875" style="24" customWidth="1"/>
    <col min="14" max="14" width="8.28515625" style="24" customWidth="1"/>
    <col min="15" max="15" width="8.5703125" style="24" customWidth="1"/>
    <col min="16" max="16" width="9.28515625" style="24" bestFit="1" customWidth="1"/>
    <col min="17" max="16384" width="9.140625" style="24"/>
  </cols>
  <sheetData>
    <row r="1" spans="1:19" ht="18.75" customHeight="1" x14ac:dyDescent="0.35">
      <c r="A1" s="344" t="s">
        <v>125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87">
        <v>9</v>
      </c>
    </row>
    <row r="2" spans="1:19" ht="18.75" customHeight="1" x14ac:dyDescent="0.3">
      <c r="A2" s="344" t="str">
        <f>'formet 8 GA01'!A3:P3</f>
        <v xml:space="preserve">fo|ky; dk uke     </v>
      </c>
      <c r="B2" s="344"/>
      <c r="C2" s="344"/>
      <c r="D2" s="350" t="str">
        <f>'formet 8 GA01'!C3</f>
        <v xml:space="preserve">dk;kZy; iz/kkukpk;Z  jktdh; mPp ek/;fed fo|ky;] fcNkokMh ¼tkyksj½ Mh-Mh-vks- dksM-&amp; </v>
      </c>
      <c r="E2" s="350"/>
      <c r="F2" s="350"/>
      <c r="G2" s="350"/>
      <c r="H2" s="350"/>
      <c r="I2" s="350"/>
      <c r="J2" s="350"/>
      <c r="K2" s="350"/>
      <c r="L2" s="350"/>
      <c r="M2" s="350"/>
    </row>
    <row r="3" spans="1:19" ht="18.75" customHeight="1" x14ac:dyDescent="0.35">
      <c r="A3" s="46" t="s">
        <v>128</v>
      </c>
      <c r="B3" s="451" t="str">
        <f>'chek list'!C6</f>
        <v>2202-02-109-27-01 SF</v>
      </c>
      <c r="C3" s="451"/>
      <c r="D3" s="451"/>
      <c r="E3" s="451"/>
      <c r="F3" s="451"/>
      <c r="G3" s="46"/>
      <c r="H3" s="46" t="s">
        <v>127</v>
      </c>
      <c r="I3" s="450" t="s">
        <v>84</v>
      </c>
      <c r="J3" s="450"/>
      <c r="K3" s="450"/>
      <c r="L3" s="46"/>
      <c r="M3" s="365" t="s">
        <v>129</v>
      </c>
      <c r="N3" s="365"/>
      <c r="O3" s="444">
        <f>'chek list'!C5</f>
        <v>27</v>
      </c>
      <c r="P3" s="444"/>
    </row>
    <row r="4" spans="1:19" x14ac:dyDescent="0.3">
      <c r="A4" s="445" t="s">
        <v>104</v>
      </c>
      <c r="B4" s="445" t="s">
        <v>105</v>
      </c>
      <c r="C4" s="445" t="s">
        <v>106</v>
      </c>
      <c r="D4" s="69" t="s">
        <v>107</v>
      </c>
      <c r="E4" s="44" t="s">
        <v>108</v>
      </c>
      <c r="F4" s="44" t="s">
        <v>109</v>
      </c>
      <c r="G4" s="44" t="s">
        <v>110</v>
      </c>
      <c r="H4" s="44" t="s">
        <v>111</v>
      </c>
      <c r="I4" s="44" t="s">
        <v>112</v>
      </c>
      <c r="J4" s="44" t="s">
        <v>113</v>
      </c>
      <c r="K4" s="44" t="s">
        <v>114</v>
      </c>
      <c r="L4" s="44" t="s">
        <v>115</v>
      </c>
      <c r="M4" s="44" t="s">
        <v>116</v>
      </c>
      <c r="N4" s="44" t="s">
        <v>117</v>
      </c>
      <c r="O4" s="44" t="s">
        <v>118</v>
      </c>
      <c r="P4" s="445" t="s">
        <v>64</v>
      </c>
    </row>
    <row r="5" spans="1:19" ht="33.75" customHeight="1" x14ac:dyDescent="0.3">
      <c r="A5" s="446"/>
      <c r="B5" s="446"/>
      <c r="C5" s="446"/>
      <c r="D5" s="69">
        <v>2018</v>
      </c>
      <c r="E5" s="69">
        <v>2018</v>
      </c>
      <c r="F5" s="69">
        <v>2018</v>
      </c>
      <c r="G5" s="69">
        <v>2018</v>
      </c>
      <c r="H5" s="69">
        <v>2018</v>
      </c>
      <c r="I5" s="69">
        <v>2018</v>
      </c>
      <c r="J5" s="69">
        <v>2018</v>
      </c>
      <c r="K5" s="69">
        <v>2018</v>
      </c>
      <c r="L5" s="69">
        <v>2018</v>
      </c>
      <c r="M5" s="69">
        <v>2019</v>
      </c>
      <c r="N5" s="69">
        <v>2019</v>
      </c>
      <c r="O5" s="69">
        <v>2019</v>
      </c>
      <c r="P5" s="446"/>
    </row>
    <row r="6" spans="1:19" x14ac:dyDescent="0.3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44">
        <v>15</v>
      </c>
      <c r="P6" s="44">
        <v>16</v>
      </c>
    </row>
    <row r="7" spans="1:19" x14ac:dyDescent="0.3">
      <c r="A7" s="440" t="s">
        <v>89</v>
      </c>
      <c r="B7" s="44" t="s">
        <v>122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5">
        <f>D7+E7+F7+G7+H7+I7+J7+K7+L7+M7+N7+O7</f>
        <v>0</v>
      </c>
      <c r="R7" s="24">
        <f>H7+I7+J7+K7+L7+M7+N7+O7</f>
        <v>0</v>
      </c>
      <c r="S7" s="439">
        <f>R7+R8</f>
        <v>0</v>
      </c>
    </row>
    <row r="8" spans="1:19" ht="31.5" x14ac:dyDescent="0.3">
      <c r="A8" s="440"/>
      <c r="B8" s="44" t="s">
        <v>123</v>
      </c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5">
        <f t="shared" ref="P8:P16" si="0">D8+E8+F8+G8+H8+I8+J8+K8+L8+M8+N8+O8</f>
        <v>0</v>
      </c>
      <c r="R8" s="24">
        <f>H8+I8+J8+K8+L8+M8+N8+O8</f>
        <v>0</v>
      </c>
      <c r="S8" s="439"/>
    </row>
    <row r="9" spans="1:19" x14ac:dyDescent="0.3">
      <c r="A9" s="42" t="s">
        <v>90</v>
      </c>
      <c r="B9" s="42"/>
      <c r="C9" s="55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5">
        <f t="shared" si="0"/>
        <v>0</v>
      </c>
    </row>
    <row r="10" spans="1:19" x14ac:dyDescent="0.3">
      <c r="A10" s="42" t="s">
        <v>91</v>
      </c>
      <c r="B10" s="42"/>
      <c r="C10" s="55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5">
        <f t="shared" si="0"/>
        <v>0</v>
      </c>
    </row>
    <row r="11" spans="1:19" x14ac:dyDescent="0.3">
      <c r="A11" s="42" t="s">
        <v>92</v>
      </c>
      <c r="B11" s="42"/>
      <c r="C11" s="55">
        <v>2500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167">
        <v>2500</v>
      </c>
      <c r="N11" s="56">
        <v>0</v>
      </c>
      <c r="O11" s="56">
        <v>0</v>
      </c>
      <c r="P11" s="55">
        <f t="shared" si="0"/>
        <v>2500</v>
      </c>
    </row>
    <row r="12" spans="1:19" x14ac:dyDescent="0.3">
      <c r="A12" s="42" t="s">
        <v>95</v>
      </c>
      <c r="B12" s="42"/>
      <c r="C12" s="55">
        <v>2000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/>
      <c r="P12" s="55">
        <f t="shared" si="0"/>
        <v>0</v>
      </c>
    </row>
    <row r="13" spans="1:19" x14ac:dyDescent="0.3">
      <c r="A13" s="42" t="s">
        <v>96</v>
      </c>
      <c r="B13" s="42"/>
      <c r="C13" s="55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5">
        <f t="shared" si="0"/>
        <v>0</v>
      </c>
    </row>
    <row r="14" spans="1:19" x14ac:dyDescent="0.3">
      <c r="A14" s="42" t="s">
        <v>119</v>
      </c>
      <c r="B14" s="42"/>
      <c r="C14" s="55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5">
        <f t="shared" si="0"/>
        <v>0</v>
      </c>
    </row>
    <row r="15" spans="1:19" ht="32.25" x14ac:dyDescent="0.3">
      <c r="A15" s="42" t="s">
        <v>120</v>
      </c>
      <c r="B15" s="42"/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5">
        <f t="shared" si="0"/>
        <v>0</v>
      </c>
    </row>
    <row r="16" spans="1:19" x14ac:dyDescent="0.3">
      <c r="A16" s="42" t="s">
        <v>121</v>
      </c>
      <c r="B16" s="42"/>
      <c r="C16" s="55"/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5">
        <f t="shared" si="0"/>
        <v>0</v>
      </c>
    </row>
    <row r="17" spans="1:16" x14ac:dyDescent="0.3">
      <c r="A17" s="42" t="s">
        <v>64</v>
      </c>
      <c r="B17" s="42"/>
      <c r="C17" s="56">
        <f>SUM(C7:C16)</f>
        <v>4500</v>
      </c>
      <c r="D17" s="56">
        <f>SUM(D7:D16)</f>
        <v>0</v>
      </c>
      <c r="E17" s="56">
        <f t="shared" ref="E17:P17" si="1">SUM(E7:E16)</f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6">
        <f t="shared" si="1"/>
        <v>0</v>
      </c>
      <c r="M17" s="56">
        <f t="shared" si="1"/>
        <v>2500</v>
      </c>
      <c r="N17" s="56">
        <f t="shared" si="1"/>
        <v>0</v>
      </c>
      <c r="O17" s="56">
        <f t="shared" si="1"/>
        <v>0</v>
      </c>
      <c r="P17" s="55">
        <f t="shared" si="1"/>
        <v>2500</v>
      </c>
    </row>
    <row r="18" spans="1:16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3">
      <c r="A19" s="441" t="s">
        <v>124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</row>
    <row r="20" spans="1:16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x14ac:dyDescent="0.3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35.25" customHeigh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18.75" customHeight="1" x14ac:dyDescent="0.35">
      <c r="A25" s="344" t="s">
        <v>125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87">
        <v>10</v>
      </c>
    </row>
    <row r="26" spans="1:16" ht="18.75" customHeight="1" x14ac:dyDescent="0.3">
      <c r="A26" s="344" t="str">
        <f>A2</f>
        <v xml:space="preserve">fo|ky; dk uke     </v>
      </c>
      <c r="B26" s="344"/>
      <c r="C26" s="344"/>
      <c r="D26" s="350" t="str">
        <f>'formet 8 GA01'!C3</f>
        <v xml:space="preserve">dk;kZy; iz/kkukpk;Z  jktdh; mPp ek/;fed fo|ky;] fcNkokMh ¼tkyksj½ Mh-Mh-vks- dksM-&amp; </v>
      </c>
      <c r="E26" s="350"/>
      <c r="F26" s="350"/>
      <c r="G26" s="350"/>
      <c r="H26" s="350"/>
      <c r="I26" s="350"/>
      <c r="J26" s="350"/>
      <c r="K26" s="350"/>
      <c r="L26" s="350"/>
    </row>
    <row r="27" spans="1:16" ht="21" x14ac:dyDescent="0.35">
      <c r="A27" s="46" t="s">
        <v>128</v>
      </c>
      <c r="B27" s="442" t="str">
        <f>'chek list'!C6</f>
        <v>2202-02-109-27-01 SF</v>
      </c>
      <c r="C27" s="442"/>
      <c r="D27" s="442"/>
      <c r="E27" s="442"/>
      <c r="F27" s="442"/>
      <c r="G27" s="46"/>
      <c r="H27" s="46" t="s">
        <v>127</v>
      </c>
      <c r="I27" s="443" t="s">
        <v>233</v>
      </c>
      <c r="J27" s="443"/>
      <c r="K27" s="443"/>
      <c r="L27" s="46"/>
      <c r="M27" s="365" t="s">
        <v>129</v>
      </c>
      <c r="N27" s="365"/>
      <c r="O27" s="444">
        <f>'chek list'!C5</f>
        <v>27</v>
      </c>
      <c r="P27" s="444"/>
    </row>
    <row r="28" spans="1:16" ht="53.25" customHeight="1" x14ac:dyDescent="0.3">
      <c r="A28" s="445" t="s">
        <v>104</v>
      </c>
      <c r="B28" s="445" t="s">
        <v>105</v>
      </c>
      <c r="C28" s="445" t="s">
        <v>106</v>
      </c>
      <c r="D28" s="45" t="s">
        <v>107</v>
      </c>
      <c r="E28" s="45" t="s">
        <v>108</v>
      </c>
      <c r="F28" s="45" t="s">
        <v>109</v>
      </c>
      <c r="G28" s="45" t="s">
        <v>110</v>
      </c>
      <c r="H28" s="177" t="s">
        <v>224</v>
      </c>
      <c r="I28" s="177" t="s">
        <v>224</v>
      </c>
      <c r="J28" s="177" t="s">
        <v>224</v>
      </c>
      <c r="K28" s="177" t="s">
        <v>224</v>
      </c>
      <c r="L28" s="177" t="s">
        <v>224</v>
      </c>
      <c r="M28" s="177" t="s">
        <v>224</v>
      </c>
      <c r="N28" s="177" t="s">
        <v>224</v>
      </c>
      <c r="O28" s="177" t="s">
        <v>224</v>
      </c>
      <c r="P28" s="45" t="s">
        <v>64</v>
      </c>
    </row>
    <row r="29" spans="1:16" x14ac:dyDescent="0.3">
      <c r="A29" s="446"/>
      <c r="B29" s="446"/>
      <c r="C29" s="446"/>
      <c r="D29" s="69">
        <v>2020</v>
      </c>
      <c r="E29" s="177">
        <v>2020</v>
      </c>
      <c r="F29" s="177">
        <v>2020</v>
      </c>
      <c r="G29" s="177">
        <v>2020</v>
      </c>
      <c r="H29" s="447"/>
      <c r="I29" s="448"/>
      <c r="J29" s="448"/>
      <c r="K29" s="448"/>
      <c r="L29" s="448"/>
      <c r="M29" s="448"/>
      <c r="N29" s="448"/>
      <c r="O29" s="448"/>
      <c r="P29" s="449"/>
    </row>
    <row r="30" spans="1:16" x14ac:dyDescent="0.3">
      <c r="A30" s="45">
        <v>1</v>
      </c>
      <c r="B30" s="45">
        <v>2</v>
      </c>
      <c r="C30" s="45">
        <v>3</v>
      </c>
      <c r="D30" s="45">
        <v>4</v>
      </c>
      <c r="E30" s="45">
        <v>5</v>
      </c>
      <c r="F30" s="45">
        <v>6</v>
      </c>
      <c r="G30" s="45">
        <v>7</v>
      </c>
      <c r="H30" s="45">
        <v>8</v>
      </c>
      <c r="I30" s="45">
        <v>9</v>
      </c>
      <c r="J30" s="45">
        <v>10</v>
      </c>
      <c r="K30" s="45">
        <v>11</v>
      </c>
      <c r="L30" s="45">
        <v>12</v>
      </c>
      <c r="M30" s="45">
        <v>13</v>
      </c>
      <c r="N30" s="45">
        <v>14</v>
      </c>
      <c r="O30" s="45">
        <v>15</v>
      </c>
      <c r="P30" s="45">
        <v>16</v>
      </c>
    </row>
    <row r="31" spans="1:16" x14ac:dyDescent="0.3">
      <c r="A31" s="440" t="s">
        <v>89</v>
      </c>
      <c r="B31" s="45" t="s">
        <v>122</v>
      </c>
      <c r="C31" s="120">
        <v>4006000</v>
      </c>
      <c r="D31" s="120">
        <v>288384</v>
      </c>
      <c r="E31" s="120">
        <f>596000+143040+47680</f>
        <v>786720</v>
      </c>
      <c r="F31" s="120">
        <v>596000</v>
      </c>
      <c r="G31" s="120">
        <f>596000+231194</f>
        <v>827194</v>
      </c>
      <c r="H31" s="120">
        <v>0</v>
      </c>
      <c r="I31" s="120">
        <v>0</v>
      </c>
      <c r="J31" s="120">
        <f>-H310</f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55">
        <f>SUM(D31:G31)</f>
        <v>2498298</v>
      </c>
    </row>
    <row r="32" spans="1:16" ht="31.5" x14ac:dyDescent="0.3">
      <c r="A32" s="440"/>
      <c r="B32" s="45" t="s">
        <v>123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f t="shared" ref="P32:P40" si="2">SUM(D32:G32)</f>
        <v>0</v>
      </c>
    </row>
    <row r="33" spans="1:16" x14ac:dyDescent="0.3">
      <c r="A33" s="42" t="s">
        <v>90</v>
      </c>
      <c r="B33" s="42"/>
      <c r="C33" s="55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5">
        <f t="shared" si="2"/>
        <v>0</v>
      </c>
    </row>
    <row r="34" spans="1:16" x14ac:dyDescent="0.3">
      <c r="A34" s="42" t="s">
        <v>91</v>
      </c>
      <c r="B34" s="42"/>
      <c r="C34" s="55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5">
        <f t="shared" si="2"/>
        <v>0</v>
      </c>
    </row>
    <row r="35" spans="1:16" x14ac:dyDescent="0.3">
      <c r="A35" s="42" t="s">
        <v>92</v>
      </c>
      <c r="B35" s="25"/>
      <c r="C35" s="161">
        <v>3000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5">
        <f t="shared" si="2"/>
        <v>0</v>
      </c>
    </row>
    <row r="36" spans="1:16" x14ac:dyDescent="0.3">
      <c r="A36" s="42" t="s">
        <v>95</v>
      </c>
      <c r="B36" s="25"/>
      <c r="C36" s="249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5">
        <f t="shared" si="2"/>
        <v>0</v>
      </c>
    </row>
    <row r="37" spans="1:16" x14ac:dyDescent="0.3">
      <c r="A37" s="42" t="s">
        <v>96</v>
      </c>
      <c r="B37" s="42"/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5">
        <f t="shared" si="2"/>
        <v>0</v>
      </c>
    </row>
    <row r="38" spans="1:16" x14ac:dyDescent="0.3">
      <c r="A38" s="42" t="s">
        <v>119</v>
      </c>
      <c r="B38" s="42"/>
      <c r="C38" s="55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5">
        <f t="shared" si="2"/>
        <v>0</v>
      </c>
    </row>
    <row r="39" spans="1:16" ht="32.25" x14ac:dyDescent="0.3">
      <c r="A39" s="42" t="s">
        <v>120</v>
      </c>
      <c r="B39" s="42"/>
      <c r="C39" s="55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5">
        <f t="shared" si="2"/>
        <v>0</v>
      </c>
    </row>
    <row r="40" spans="1:16" x14ac:dyDescent="0.3">
      <c r="A40" s="42" t="s">
        <v>121</v>
      </c>
      <c r="B40" s="42"/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5">
        <f t="shared" si="2"/>
        <v>0</v>
      </c>
    </row>
    <row r="41" spans="1:16" x14ac:dyDescent="0.3">
      <c r="A41" s="42" t="s">
        <v>64</v>
      </c>
      <c r="B41" s="42"/>
      <c r="C41" s="56">
        <f>SUM(C31:C40)</f>
        <v>4009000</v>
      </c>
      <c r="D41" s="56">
        <f t="shared" ref="D41:P41" si="3">SUM(D31:D40)</f>
        <v>288384</v>
      </c>
      <c r="E41" s="56">
        <f t="shared" si="3"/>
        <v>786720</v>
      </c>
      <c r="F41" s="56">
        <f t="shared" si="3"/>
        <v>596000</v>
      </c>
      <c r="G41" s="56">
        <f t="shared" si="3"/>
        <v>827194</v>
      </c>
      <c r="H41" s="56">
        <f t="shared" si="3"/>
        <v>0</v>
      </c>
      <c r="I41" s="56">
        <f t="shared" si="3"/>
        <v>0</v>
      </c>
      <c r="J41" s="56">
        <f t="shared" si="3"/>
        <v>0</v>
      </c>
      <c r="K41" s="56">
        <f t="shared" si="3"/>
        <v>0</v>
      </c>
      <c r="L41" s="56">
        <f t="shared" si="3"/>
        <v>0</v>
      </c>
      <c r="M41" s="56">
        <f t="shared" si="3"/>
        <v>0</v>
      </c>
      <c r="N41" s="56">
        <f t="shared" si="3"/>
        <v>0</v>
      </c>
      <c r="O41" s="56">
        <f t="shared" si="3"/>
        <v>0</v>
      </c>
      <c r="P41" s="55">
        <f t="shared" si="3"/>
        <v>2498298</v>
      </c>
    </row>
    <row r="42" spans="1:16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x14ac:dyDescent="0.3">
      <c r="A43" s="441" t="s">
        <v>124</v>
      </c>
      <c r="B43" s="441"/>
      <c r="C43" s="441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</row>
  </sheetData>
  <sheetProtection sheet="1" objects="1" scenarios="1"/>
  <mergeCells count="27">
    <mergeCell ref="A1:O1"/>
    <mergeCell ref="A25:O25"/>
    <mergeCell ref="A7:A8"/>
    <mergeCell ref="A19:P19"/>
    <mergeCell ref="M3:N3"/>
    <mergeCell ref="I3:K3"/>
    <mergeCell ref="B3:F3"/>
    <mergeCell ref="O3:P3"/>
    <mergeCell ref="A4:A5"/>
    <mergeCell ref="B4:B5"/>
    <mergeCell ref="C4:C5"/>
    <mergeCell ref="P4:P5"/>
    <mergeCell ref="A2:C2"/>
    <mergeCell ref="D2:M2"/>
    <mergeCell ref="S7:S8"/>
    <mergeCell ref="A31:A32"/>
    <mergeCell ref="A43:P43"/>
    <mergeCell ref="B27:F27"/>
    <mergeCell ref="I27:K27"/>
    <mergeCell ref="M27:N27"/>
    <mergeCell ref="O27:P27"/>
    <mergeCell ref="A28:A29"/>
    <mergeCell ref="B28:B29"/>
    <mergeCell ref="C28:C29"/>
    <mergeCell ref="H29:P29"/>
    <mergeCell ref="A26:C26"/>
    <mergeCell ref="D26:L26"/>
  </mergeCells>
  <pageMargins left="0.45" right="0.31" top="0.75" bottom="0.75" header="0.3" footer="0.3"/>
  <pageSetup paperSize="9" scale="97" orientation="landscape" r:id="rId1"/>
  <ignoredErrors>
    <ignoredError sqref="C17 D17:O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7</vt:i4>
      </vt:variant>
    </vt:vector>
  </HeadingPairs>
  <TitlesOfParts>
    <vt:vector size="27" baseType="lpstr">
      <vt:lpstr>chek list</vt:lpstr>
      <vt:lpstr>formet 8 GA01</vt:lpstr>
      <vt:lpstr>Format 2 workPost</vt:lpstr>
      <vt:lpstr>format3 fixpay</vt:lpstr>
      <vt:lpstr>SUMMARY</vt:lpstr>
      <vt:lpstr>format 2 VARDI</vt:lpstr>
      <vt:lpstr>formet 10 GA3</vt:lpstr>
      <vt:lpstr>Format 1A sectioned post</vt:lpstr>
      <vt:lpstr>ga 19</vt:lpstr>
      <vt:lpstr>FORMET 9GA2</vt:lpstr>
      <vt:lpstr>format 4</vt:lpstr>
      <vt:lpstr>formet 5 A</vt:lpstr>
      <vt:lpstr>formet 5B</vt:lpstr>
      <vt:lpstr>formet 8 (a)</vt:lpstr>
      <vt:lpstr>formet 6</vt:lpstr>
      <vt:lpstr>scholarship</vt:lpstr>
      <vt:lpstr>namankan A self</vt:lpstr>
      <vt:lpstr> namankanB peeo</vt:lpstr>
      <vt:lpstr>ACP&amp;PAY ARRIERS</vt:lpstr>
      <vt:lpstr>Sheet7</vt:lpstr>
      <vt:lpstr>'Format 1A sectioned post'!Print_Area</vt:lpstr>
      <vt:lpstr>'format 2 VARDI'!Print_Area</vt:lpstr>
      <vt:lpstr>'format3 fixpay'!Print_Area</vt:lpstr>
      <vt:lpstr>'formet 8 GA01'!Print_Area</vt:lpstr>
      <vt:lpstr>'ga 19'!Print_Area</vt:lpstr>
      <vt:lpstr>'namankan A self'!Print_Area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My PC</cp:lastModifiedBy>
  <cp:lastPrinted>2020-09-01T09:42:37Z</cp:lastPrinted>
  <dcterms:created xsi:type="dcterms:W3CDTF">2018-09-01T15:54:48Z</dcterms:created>
  <dcterms:modified xsi:type="dcterms:W3CDTF">2020-09-03T08:03:53Z</dcterms:modified>
</cp:coreProperties>
</file>