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" sheetId="1" r:id="rId1"/>
  </sheets>
  <calcPr calcId="145621"/>
</workbook>
</file>

<file path=xl/calcChain.xml><?xml version="1.0" encoding="utf-8"?>
<calcChain xmlns="http://schemas.openxmlformats.org/spreadsheetml/2006/main">
  <c r="AN3" i="1" l="1"/>
  <c r="AN2" i="1"/>
  <c r="AN1" i="1"/>
  <c r="AA1" i="1" l="1"/>
  <c r="I11" i="1" l="1"/>
  <c r="J11" i="1" s="1"/>
  <c r="I12" i="1"/>
  <c r="I13" i="1"/>
  <c r="I14" i="1"/>
  <c r="K17" i="1" l="1"/>
  <c r="K15" i="1"/>
  <c r="K12" i="1"/>
  <c r="K16" i="1"/>
  <c r="K14" i="1"/>
  <c r="K11" i="1"/>
  <c r="K10" i="1"/>
  <c r="M10" i="1" s="1"/>
  <c r="J10" i="1" s="1"/>
  <c r="K13" i="1"/>
  <c r="K18" i="1"/>
  <c r="K19" i="1"/>
  <c r="I46" i="1"/>
  <c r="J46" i="1" l="1"/>
  <c r="AE18" i="1" l="1"/>
  <c r="AE5" i="1"/>
  <c r="AB5" i="1"/>
  <c r="AJ5" i="1"/>
  <c r="Q59" i="1"/>
  <c r="R59" i="1" s="1"/>
  <c r="U59" i="1" s="1"/>
  <c r="U44" i="1" s="1"/>
  <c r="Q56" i="1"/>
  <c r="R56" i="1" s="1"/>
  <c r="S56" i="1" s="1"/>
  <c r="Q50" i="1"/>
  <c r="R50" i="1" s="1"/>
  <c r="T50" i="1" s="1"/>
  <c r="Q55" i="1"/>
  <c r="R55" i="1" s="1"/>
  <c r="T55" i="1" s="1"/>
  <c r="Q49" i="1"/>
  <c r="R49" i="1" s="1"/>
  <c r="S49" i="1" s="1"/>
  <c r="Q53" i="1"/>
  <c r="R53" i="1" s="1"/>
  <c r="T53" i="1" s="1"/>
  <c r="Q47" i="1"/>
  <c r="R47" i="1" s="1"/>
  <c r="Q58" i="1"/>
  <c r="R58" i="1" s="1"/>
  <c r="T58" i="1" s="1"/>
  <c r="Q52" i="1"/>
  <c r="R52" i="1" s="1"/>
  <c r="S52" i="1" s="1"/>
  <c r="K41" i="1"/>
  <c r="L41" i="1" s="1"/>
  <c r="M41" i="1" s="1"/>
  <c r="K37" i="1"/>
  <c r="L37" i="1" s="1"/>
  <c r="M37" i="1" s="1"/>
  <c r="K33" i="1"/>
  <c r="L33" i="1" s="1"/>
  <c r="M33" i="1" s="1"/>
  <c r="K44" i="1"/>
  <c r="L44" i="1" s="1"/>
  <c r="M44" i="1" s="1"/>
  <c r="K40" i="1"/>
  <c r="L40" i="1" s="1"/>
  <c r="M40" i="1" s="1"/>
  <c r="K36" i="1"/>
  <c r="L36" i="1" s="1"/>
  <c r="M36" i="1" s="1"/>
  <c r="K32" i="1"/>
  <c r="L32" i="1" s="1"/>
  <c r="M32" i="1" s="1"/>
  <c r="K43" i="1"/>
  <c r="L43" i="1" s="1"/>
  <c r="M43" i="1" s="1"/>
  <c r="K39" i="1"/>
  <c r="L39" i="1" s="1"/>
  <c r="M39" i="1" s="1"/>
  <c r="K35" i="1"/>
  <c r="L35" i="1" s="1"/>
  <c r="M35" i="1" s="1"/>
  <c r="K42" i="1"/>
  <c r="L42" i="1" s="1"/>
  <c r="M42" i="1" s="1"/>
  <c r="K38" i="1"/>
  <c r="L38" i="1" s="1"/>
  <c r="M38" i="1" s="1"/>
  <c r="K34" i="1"/>
  <c r="L34" i="1" s="1"/>
  <c r="M34" i="1" s="1"/>
  <c r="K49" i="1"/>
  <c r="P49" i="1" s="1"/>
  <c r="K47" i="1"/>
  <c r="L47" i="1" s="1"/>
  <c r="M47" i="1" s="1"/>
  <c r="K54" i="1"/>
  <c r="L54" i="1" s="1"/>
  <c r="M54" i="1" s="1"/>
  <c r="K56" i="1"/>
  <c r="L56" i="1" s="1"/>
  <c r="M56" i="1" s="1"/>
  <c r="K50" i="1"/>
  <c r="L50" i="1" s="1"/>
  <c r="O50" i="1" s="1"/>
  <c r="K58" i="1"/>
  <c r="L58" i="1" s="1"/>
  <c r="N58" i="1" s="1"/>
  <c r="K52" i="1"/>
  <c r="L52" i="1" s="1"/>
  <c r="M52" i="1" s="1"/>
  <c r="T38" i="1" l="1"/>
  <c r="O58" i="1"/>
  <c r="O56" i="1"/>
  <c r="U55" i="1"/>
  <c r="U58" i="1"/>
  <c r="U52" i="1"/>
  <c r="O52" i="1"/>
  <c r="O54" i="1"/>
  <c r="U49" i="1"/>
  <c r="U50" i="1"/>
  <c r="N32" i="1"/>
  <c r="AJ7" i="1" s="1"/>
  <c r="R32" i="1"/>
  <c r="S53" i="1"/>
  <c r="S47" i="1"/>
  <c r="S32" i="1" s="1"/>
  <c r="S50" i="1"/>
  <c r="S35" i="1" s="1"/>
  <c r="U53" i="1"/>
  <c r="T59" i="1"/>
  <c r="T44" i="1" s="1"/>
  <c r="R35" i="1"/>
  <c r="S59" i="1"/>
  <c r="S44" i="1" s="1"/>
  <c r="R38" i="1"/>
  <c r="M58" i="1"/>
  <c r="T56" i="1"/>
  <c r="T41" i="1" s="1"/>
  <c r="U47" i="1"/>
  <c r="U32" i="1" s="1"/>
  <c r="R44" i="1"/>
  <c r="S55" i="1"/>
  <c r="S58" i="1"/>
  <c r="S41" i="1" s="1"/>
  <c r="T47" i="1"/>
  <c r="T52" i="1"/>
  <c r="T35" i="1" s="1"/>
  <c r="R41" i="1"/>
  <c r="T49" i="1"/>
  <c r="U56" i="1"/>
  <c r="M50" i="1"/>
  <c r="P58" i="1"/>
  <c r="P47" i="1"/>
  <c r="P50" i="1"/>
  <c r="P54" i="1"/>
  <c r="P56" i="1"/>
  <c r="P52" i="1"/>
  <c r="N56" i="1"/>
  <c r="N54" i="1"/>
  <c r="N50" i="1"/>
  <c r="N52" i="1"/>
  <c r="N47" i="1"/>
  <c r="O47" i="1"/>
  <c r="L49" i="1"/>
  <c r="T32" i="1" l="1"/>
  <c r="O35" i="1" s="1"/>
  <c r="AB25" i="1" s="1"/>
  <c r="M49" i="1"/>
  <c r="I45" i="1" s="1"/>
  <c r="AB10" i="1" s="1"/>
  <c r="O49" i="1"/>
  <c r="M45" i="1"/>
  <c r="AB7" i="1" s="1"/>
  <c r="S38" i="1"/>
  <c r="N35" i="1" s="1"/>
  <c r="AB22" i="1" s="1"/>
  <c r="U38" i="1"/>
  <c r="U35" i="1"/>
  <c r="U41" i="1"/>
  <c r="O45" i="1"/>
  <c r="AD21" i="1" s="1"/>
  <c r="N49" i="1"/>
  <c r="K45" i="1" s="1"/>
  <c r="AB13" i="1" s="1"/>
  <c r="L45" i="1"/>
  <c r="AB16" i="1" s="1"/>
  <c r="P35" i="1" l="1"/>
  <c r="AB28" i="1" s="1"/>
</calcChain>
</file>

<file path=xl/sharedStrings.xml><?xml version="1.0" encoding="utf-8"?>
<sst xmlns="http://schemas.openxmlformats.org/spreadsheetml/2006/main" count="564" uniqueCount="555">
  <si>
    <t>एक</t>
  </si>
  <si>
    <t>दो</t>
  </si>
  <si>
    <t>तीन</t>
  </si>
  <si>
    <t>चार</t>
  </si>
  <si>
    <t>पांच</t>
  </si>
  <si>
    <t>छ:</t>
  </si>
  <si>
    <t>सात</t>
  </si>
  <si>
    <t>आठ</t>
  </si>
  <si>
    <t>नौ</t>
  </si>
  <si>
    <t>दस</t>
  </si>
  <si>
    <t>ग्यारह</t>
  </si>
  <si>
    <t>बारह</t>
  </si>
  <si>
    <t>तेरह</t>
  </si>
  <si>
    <t>चोदह</t>
  </si>
  <si>
    <t>पन्द्रह</t>
  </si>
  <si>
    <t>सोलह</t>
  </si>
  <si>
    <t>सत्रह</t>
  </si>
  <si>
    <t>अठारह</t>
  </si>
  <si>
    <t>उन्नीस</t>
  </si>
  <si>
    <t>बीस</t>
  </si>
  <si>
    <t>इक्कीस</t>
  </si>
  <si>
    <t>बाईस</t>
  </si>
  <si>
    <t>तेइस</t>
  </si>
  <si>
    <t>चोबीस</t>
  </si>
  <si>
    <t>पच्चीस</t>
  </si>
  <si>
    <t>छब्बीस</t>
  </si>
  <si>
    <t>सताईस</t>
  </si>
  <si>
    <t>अठाईस</t>
  </si>
  <si>
    <t>उनतीस</t>
  </si>
  <si>
    <t>तीस</t>
  </si>
  <si>
    <t>इकतीस</t>
  </si>
  <si>
    <t>बत्तीस</t>
  </si>
  <si>
    <t>तेतीस</t>
  </si>
  <si>
    <t>चोतीस</t>
  </si>
  <si>
    <t>पेंतीस</t>
  </si>
  <si>
    <t>छत्तीस</t>
  </si>
  <si>
    <t>सेंतीस</t>
  </si>
  <si>
    <t>अड़तीस</t>
  </si>
  <si>
    <t>उनचालीस</t>
  </si>
  <si>
    <t>चालीस</t>
  </si>
  <si>
    <t>इकतालीस</t>
  </si>
  <si>
    <t>बयालीस</t>
  </si>
  <si>
    <t>तियालीस</t>
  </si>
  <si>
    <t>चवालीस</t>
  </si>
  <si>
    <t>पैंतालीस</t>
  </si>
  <si>
    <t>छियालीस</t>
  </si>
  <si>
    <t>सेंतालीस</t>
  </si>
  <si>
    <t>अठतालीस</t>
  </si>
  <si>
    <t>उनपचास</t>
  </si>
  <si>
    <t>पचास</t>
  </si>
  <si>
    <t>इक्यावन</t>
  </si>
  <si>
    <t>बावन</t>
  </si>
  <si>
    <t>तरेपन</t>
  </si>
  <si>
    <t>चौपन</t>
  </si>
  <si>
    <t>पचपन</t>
  </si>
  <si>
    <t>छप्पन</t>
  </si>
  <si>
    <t>सतपन</t>
  </si>
  <si>
    <t>अठपन</t>
  </si>
  <si>
    <t>उनसठ</t>
  </si>
  <si>
    <t>साठ</t>
  </si>
  <si>
    <t>इकसठ</t>
  </si>
  <si>
    <t>बासठ</t>
  </si>
  <si>
    <t>तरेसठ</t>
  </si>
  <si>
    <t xml:space="preserve">लाख </t>
  </si>
  <si>
    <t xml:space="preserve">करोड़ </t>
  </si>
  <si>
    <t xml:space="preserve">अरब </t>
  </si>
  <si>
    <t xml:space="preserve">खरब </t>
  </si>
  <si>
    <t>चोसठ</t>
  </si>
  <si>
    <t>पेंसठ</t>
  </si>
  <si>
    <t>छासठ</t>
  </si>
  <si>
    <t>सतसठ</t>
  </si>
  <si>
    <t>अड़सठ</t>
  </si>
  <si>
    <t>उनसतर</t>
  </si>
  <si>
    <t>सतर</t>
  </si>
  <si>
    <t>इकहतर</t>
  </si>
  <si>
    <t>बहतर</t>
  </si>
  <si>
    <t>तिहतर</t>
  </si>
  <si>
    <t>चोहतर</t>
  </si>
  <si>
    <t>पचतहर</t>
  </si>
  <si>
    <t>छिहतर</t>
  </si>
  <si>
    <t>सततर</t>
  </si>
  <si>
    <t>अठहतर</t>
  </si>
  <si>
    <t>उनयासी</t>
  </si>
  <si>
    <t>अस्सी</t>
  </si>
  <si>
    <t>इकयासी</t>
  </si>
  <si>
    <t>बयासी</t>
  </si>
  <si>
    <t>तियासी</t>
  </si>
  <si>
    <t>चोरासी</t>
  </si>
  <si>
    <t>पचयासी</t>
  </si>
  <si>
    <t>छियासी</t>
  </si>
  <si>
    <t>सतयासी</t>
  </si>
  <si>
    <t>अठयासी</t>
  </si>
  <si>
    <t>नवासी</t>
  </si>
  <si>
    <t>नब्बे</t>
  </si>
  <si>
    <t>इकरानवे</t>
  </si>
  <si>
    <t>बोरानवे</t>
  </si>
  <si>
    <t>तेरानवे</t>
  </si>
  <si>
    <t>चोरानवे</t>
  </si>
  <si>
    <t>पचानवे</t>
  </si>
  <si>
    <t>छियानवे</t>
  </si>
  <si>
    <t>सतानवे</t>
  </si>
  <si>
    <t>अठानवे</t>
  </si>
  <si>
    <t>निन्यानवे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</si>
  <si>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</si>
  <si>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</si>
  <si>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</si>
  <si>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</si>
  <si>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</si>
  <si>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</si>
  <si>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</si>
  <si>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</si>
  <si>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</si>
  <si>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</si>
  <si>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</si>
  <si>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</si>
  <si>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</si>
  <si>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</si>
  <si>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</si>
  <si>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</si>
  <si>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</si>
  <si>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</si>
  <si>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</si>
  <si>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</si>
  <si>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</si>
  <si>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</si>
  <si>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</si>
  <si>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</si>
  <si>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</si>
  <si>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</si>
  <si>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</si>
  <si>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</si>
  <si>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</si>
  <si>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>THIRTY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</si>
  <si>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</si>
  <si>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</si>
  <si>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</si>
  <si>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</si>
  <si>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</si>
  <si>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</si>
  <si>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</si>
  <si>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>THIRTY EIGHT</t>
  </si>
  <si>
    <t>THIRTY NINE</t>
  </si>
  <si>
    <t>FORTY</t>
  </si>
  <si>
    <t>FORTY ONE</t>
  </si>
  <si>
    <t>FORTY TWO</t>
  </si>
  <si>
    <t>FORTY THREE</t>
  </si>
  <si>
    <t>FORTY FOUR</t>
  </si>
  <si>
    <t>FORTY FIVE</t>
  </si>
  <si>
    <t>FORTY SIX</t>
  </si>
  <si>
    <t>FORTY SEVEN</t>
  </si>
  <si>
    <t>FORTY EIGHT</t>
  </si>
  <si>
    <t>FORTY NINE</t>
  </si>
  <si>
    <t>FIFTY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</si>
  <si>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</si>
  <si>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</si>
  <si>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</si>
  <si>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</si>
  <si>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</si>
  <si>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</si>
  <si>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</si>
  <si>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</si>
  <si>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</si>
  <si>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>SIXTY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</si>
  <si>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</si>
  <si>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</si>
  <si>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</si>
  <si>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</si>
  <si>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</si>
  <si>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</si>
  <si>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</si>
  <si>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</si>
  <si>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</si>
  <si>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>SEVENTY</t>
  </si>
  <si>
    <t>SEVENTY ONE</t>
  </si>
  <si>
    <t>SEVENTY TWO</t>
  </si>
  <si>
    <t>SEVENTY THREE</t>
  </si>
  <si>
    <t>SEVENTY FOUR</t>
  </si>
  <si>
    <t>SEVENTY FIVE</t>
  </si>
  <si>
    <t>SEVENTY SIX</t>
  </si>
  <si>
    <t>SEVENTY SEVEN</t>
  </si>
  <si>
    <t>SEVENTY EIGHT</t>
  </si>
  <si>
    <t>SEVENTY NINE</t>
  </si>
  <si>
    <t>EIGHTY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</si>
  <si>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</si>
  <si>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</si>
  <si>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</si>
  <si>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</si>
  <si>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</si>
  <si>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</si>
  <si>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</si>
  <si>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</si>
  <si>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</si>
  <si>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t>NINETY</t>
  </si>
  <si>
    <t>NINETY ONE</t>
  </si>
  <si>
    <t>NINETY TWO</t>
  </si>
  <si>
    <t>NINETY THREE</t>
  </si>
  <si>
    <t>NINETY FOUR</t>
  </si>
  <si>
    <t>NINETY FIVE</t>
  </si>
  <si>
    <t>NINETY SIX</t>
  </si>
  <si>
    <t>NINETY SEVEN</t>
  </si>
  <si>
    <t>NINETY EIGHT</t>
  </si>
  <si>
    <t>NINETY NINE</t>
  </si>
  <si>
    <t>ou</t>
  </si>
  <si>
    <t>Vw</t>
  </si>
  <si>
    <t>Fkzh</t>
  </si>
  <si>
    <t>Qksj</t>
  </si>
  <si>
    <t>Qkbo</t>
  </si>
  <si>
    <t>flDl</t>
  </si>
  <si>
    <t>lsou</t>
  </si>
  <si>
    <t>,V</t>
  </si>
  <si>
    <t>ukbu</t>
  </si>
  <si>
    <t>Vsu</t>
  </si>
  <si>
    <t>bysou</t>
  </si>
  <si>
    <t>VwosYo</t>
  </si>
  <si>
    <t>FkVhZu</t>
  </si>
  <si>
    <t>QksVhZu</t>
  </si>
  <si>
    <t>fQ¶Vhu</t>
  </si>
  <si>
    <t>flDlVhu</t>
  </si>
  <si>
    <t>lsouVhu</t>
  </si>
  <si>
    <t>,Vhu</t>
  </si>
  <si>
    <t>ukbuVhu</t>
  </si>
  <si>
    <t>VosUVh</t>
  </si>
  <si>
    <t>VosUVh ou</t>
  </si>
  <si>
    <t>VosUVh Vw</t>
  </si>
  <si>
    <t>VosUVh Fkzh</t>
  </si>
  <si>
    <t>VosUVh Qksj</t>
  </si>
  <si>
    <t>VosUVh Qkbo</t>
  </si>
  <si>
    <t>VosUVh flDl</t>
  </si>
  <si>
    <t>VosUVh lsou</t>
  </si>
  <si>
    <t>VosUVh ,V</t>
  </si>
  <si>
    <t>VosUVh ukbu</t>
  </si>
  <si>
    <t>FkVhZ</t>
  </si>
  <si>
    <t>FkVhZ ou</t>
  </si>
  <si>
    <t>FkVhZ Vw</t>
  </si>
  <si>
    <t>FkVhZ Fkzh</t>
  </si>
  <si>
    <t>FkVhZ Qksj</t>
  </si>
  <si>
    <t>FkVhZ Qkbo</t>
  </si>
  <si>
    <t>FkVhZ flDl</t>
  </si>
  <si>
    <t>FkVhZ lsou</t>
  </si>
  <si>
    <t>FkVhZ ,V</t>
  </si>
  <si>
    <t>FkVhZ ukbu</t>
  </si>
  <si>
    <t>QksVhZ</t>
  </si>
  <si>
    <t>QksVhZ ou</t>
  </si>
  <si>
    <t>QksVhZ Vw</t>
  </si>
  <si>
    <t>QksVhZ Fkzh</t>
  </si>
  <si>
    <t>QksVhZ Qksj</t>
  </si>
  <si>
    <t>QksVhZ Qkbo</t>
  </si>
  <si>
    <t>QksVhZ flDl</t>
  </si>
  <si>
    <t>QksVhZ lsou</t>
  </si>
  <si>
    <t>QksVhZ ,V</t>
  </si>
  <si>
    <t>QksVhZ ukbu</t>
  </si>
  <si>
    <t>fQ¶Vh</t>
  </si>
  <si>
    <t>,d</t>
  </si>
  <si>
    <t>nks</t>
  </si>
  <si>
    <t>rhu</t>
  </si>
  <si>
    <t>pkj</t>
  </si>
  <si>
    <t>ikWp</t>
  </si>
  <si>
    <t>N%</t>
  </si>
  <si>
    <t>lkr</t>
  </si>
  <si>
    <t>vkB</t>
  </si>
  <si>
    <t>ukS</t>
  </si>
  <si>
    <t>nl</t>
  </si>
  <si>
    <t>X;kjg</t>
  </si>
  <si>
    <t>ckjg</t>
  </si>
  <si>
    <t>rsjg</t>
  </si>
  <si>
    <t>pksng</t>
  </si>
  <si>
    <t>iUnzg</t>
  </si>
  <si>
    <t>lksyg</t>
  </si>
  <si>
    <t>l=g</t>
  </si>
  <si>
    <t>vBkjg</t>
  </si>
  <si>
    <t>mUuhl</t>
  </si>
  <si>
    <t>chl</t>
  </si>
  <si>
    <t>bDdhl</t>
  </si>
  <si>
    <t>ckbZl</t>
  </si>
  <si>
    <t>rsbZl</t>
  </si>
  <si>
    <t>pkschl</t>
  </si>
  <si>
    <t>iPphl</t>
  </si>
  <si>
    <t>NCchl</t>
  </si>
  <si>
    <t>lrkbZl</t>
  </si>
  <si>
    <t>vBkbZl</t>
  </si>
  <si>
    <t>murhl</t>
  </si>
  <si>
    <t>rhl</t>
  </si>
  <si>
    <t>bdrhl</t>
  </si>
  <si>
    <t>cŸkhl</t>
  </si>
  <si>
    <t>rsarhl</t>
  </si>
  <si>
    <t>pksrhl</t>
  </si>
  <si>
    <t>isarhl</t>
  </si>
  <si>
    <t>Nrhl</t>
  </si>
  <si>
    <t>lsarhl</t>
  </si>
  <si>
    <t>vBrhl</t>
  </si>
  <si>
    <t>murkyhl</t>
  </si>
  <si>
    <t>pkyl</t>
  </si>
  <si>
    <t>bdrkyhl</t>
  </si>
  <si>
    <t>c;kyhl</t>
  </si>
  <si>
    <t>rSarkyhl</t>
  </si>
  <si>
    <t>pkSaokyhl</t>
  </si>
  <si>
    <t>iSarkyhl</t>
  </si>
  <si>
    <t>fN;kyhl</t>
  </si>
  <si>
    <t>lSarkyhl</t>
  </si>
  <si>
    <t>vM+rkyhl</t>
  </si>
  <si>
    <t>mupkl</t>
  </si>
  <si>
    <t>ipkl</t>
  </si>
  <si>
    <t>bD;kou</t>
  </si>
  <si>
    <t>ckou</t>
  </si>
  <si>
    <t>frjiu</t>
  </si>
  <si>
    <t>pkSou</t>
  </si>
  <si>
    <t>ipiu</t>
  </si>
  <si>
    <t>NIiu</t>
  </si>
  <si>
    <t>lrkou</t>
  </si>
  <si>
    <t>vV~Bkou</t>
  </si>
  <si>
    <t>mulB</t>
  </si>
  <si>
    <t>lkB</t>
  </si>
  <si>
    <t>bdlB</t>
  </si>
  <si>
    <t>cklB</t>
  </si>
  <si>
    <t>frjlB</t>
  </si>
  <si>
    <t>pkSalB</t>
  </si>
  <si>
    <t>iSalB</t>
  </si>
  <si>
    <t>fN;klB</t>
  </si>
  <si>
    <t>lM+lB</t>
  </si>
  <si>
    <t>vM+lB</t>
  </si>
  <si>
    <t>mugŸkj</t>
  </si>
  <si>
    <t>lrj</t>
  </si>
  <si>
    <t>bdgŸkj</t>
  </si>
  <si>
    <t>cgŸkj</t>
  </si>
  <si>
    <t>frgŸkj</t>
  </si>
  <si>
    <t>pkSgŸkj</t>
  </si>
  <si>
    <t>ipgŸkj</t>
  </si>
  <si>
    <t>fNgŸkj</t>
  </si>
  <si>
    <t>lrgŸkj</t>
  </si>
  <si>
    <t>vBgŸkj</t>
  </si>
  <si>
    <t>mU;klh</t>
  </si>
  <si>
    <t>vLlh</t>
  </si>
  <si>
    <t>bD;klh</t>
  </si>
  <si>
    <t>c;klh</t>
  </si>
  <si>
    <t>frjklh</t>
  </si>
  <si>
    <t>pkSjklh</t>
  </si>
  <si>
    <t>ipklh</t>
  </si>
  <si>
    <t>fN;klh</t>
  </si>
  <si>
    <t>lŸkklh</t>
  </si>
  <si>
    <t>vV~Bklh</t>
  </si>
  <si>
    <t>uoklh</t>
  </si>
  <si>
    <t>uCcs</t>
  </si>
  <si>
    <t>bD;kuos</t>
  </si>
  <si>
    <t>ckuos</t>
  </si>
  <si>
    <t>frjkuos</t>
  </si>
  <si>
    <t>pkSjkuos</t>
  </si>
  <si>
    <t>iapkuos</t>
  </si>
  <si>
    <t>fN;kuos</t>
  </si>
  <si>
    <t>lŸkkuos</t>
  </si>
  <si>
    <t>vV~Bkuos</t>
  </si>
  <si>
    <t>fuU;kuos</t>
  </si>
  <si>
    <t>lkS</t>
  </si>
  <si>
    <t>fQ¶Vh ou</t>
  </si>
  <si>
    <t>fQ¶Vh Vw</t>
  </si>
  <si>
    <t>fQ¶Vh Fkzh</t>
  </si>
  <si>
    <t>fQ¶Vh Qksj</t>
  </si>
  <si>
    <t>fQ¶Vh Qkbo</t>
  </si>
  <si>
    <t>fQ¶Vh flDl</t>
  </si>
  <si>
    <t>fQ¶Vh lsou</t>
  </si>
  <si>
    <t>fQ¶Vh ,V</t>
  </si>
  <si>
    <t>fQ¶Vh ukbu</t>
  </si>
  <si>
    <t>flDlVh</t>
  </si>
  <si>
    <t>flDlVh ou</t>
  </si>
  <si>
    <t>flDlVh Vw</t>
  </si>
  <si>
    <t>flDlVh Fkzh</t>
  </si>
  <si>
    <t>flDlVh Qksj</t>
  </si>
  <si>
    <t>flDlVh Qkbo</t>
  </si>
  <si>
    <t>flDlVh flDl</t>
  </si>
  <si>
    <t>flDlVh lsou</t>
  </si>
  <si>
    <t>flDlVh ,V</t>
  </si>
  <si>
    <t>flDlVh ukbu</t>
  </si>
  <si>
    <t>lsoUVh</t>
  </si>
  <si>
    <t>lsoUVh ou</t>
  </si>
  <si>
    <t>lsoUVh Vw</t>
  </si>
  <si>
    <t>lsoUVh Fkzh</t>
  </si>
  <si>
    <t>lsoUVh Qksj</t>
  </si>
  <si>
    <t>lsoUVh Qkbo</t>
  </si>
  <si>
    <t>lsoUVh flDl</t>
  </si>
  <si>
    <t>lsoUVh lsou</t>
  </si>
  <si>
    <t>lsoUVh ,V</t>
  </si>
  <si>
    <t>lsoUVh ukbu</t>
  </si>
  <si>
    <t>,Vh</t>
  </si>
  <si>
    <t>,Vh ou</t>
  </si>
  <si>
    <t>,Vh Vw</t>
  </si>
  <si>
    <t>,Vh Fkzh</t>
  </si>
  <si>
    <t>,Vh Qksj</t>
  </si>
  <si>
    <t>,Vh Qkbo</t>
  </si>
  <si>
    <t>,Vh flDl</t>
  </si>
  <si>
    <t>,Vh lsou</t>
  </si>
  <si>
    <t>,Vh ,V</t>
  </si>
  <si>
    <t>,Vh ukbu</t>
  </si>
  <si>
    <t>ukbUVh</t>
  </si>
  <si>
    <t>ukbUVh ou</t>
  </si>
  <si>
    <t>ukbUVh Vw</t>
  </si>
  <si>
    <t>ukbUVh Fkzh</t>
  </si>
  <si>
    <t>ukbUVh Qksj</t>
  </si>
  <si>
    <t>ukbUVh Qkbo</t>
  </si>
  <si>
    <t>ukbUVh flDl</t>
  </si>
  <si>
    <t>ukbUVh lsou</t>
  </si>
  <si>
    <t>ukbUVh ,V</t>
  </si>
  <si>
    <t>ukbUVh ukbu</t>
  </si>
  <si>
    <t xml:space="preserve">HUNDRED </t>
  </si>
  <si>
    <t xml:space="preserve">LAKH </t>
  </si>
  <si>
    <t xml:space="preserve">CRORE </t>
  </si>
  <si>
    <t xml:space="preserve">ARAB </t>
  </si>
  <si>
    <t xml:space="preserve">KHARAB </t>
  </si>
  <si>
    <t xml:space="preserve">वन </t>
  </si>
  <si>
    <t xml:space="preserve">टू </t>
  </si>
  <si>
    <t xml:space="preserve">थ्री </t>
  </si>
  <si>
    <t xml:space="preserve">फोर </t>
  </si>
  <si>
    <t xml:space="preserve">फाइव </t>
  </si>
  <si>
    <t xml:space="preserve">सिक्स </t>
  </si>
  <si>
    <t xml:space="preserve">सेवन </t>
  </si>
  <si>
    <t xml:space="preserve">एट </t>
  </si>
  <si>
    <t xml:space="preserve">नाइन </t>
  </si>
  <si>
    <t xml:space="preserve">टेन </t>
  </si>
  <si>
    <t xml:space="preserve">इलेवन </t>
  </si>
  <si>
    <t xml:space="preserve">टुवेलवे </t>
  </si>
  <si>
    <t xml:space="preserve">थर्टीन </t>
  </si>
  <si>
    <t xml:space="preserve">फोर्टीन </t>
  </si>
  <si>
    <t xml:space="preserve">फिफ्टीन </t>
  </si>
  <si>
    <t xml:space="preserve">सिक्सटीन </t>
  </si>
  <si>
    <t xml:space="preserve">सेवेनटीन </t>
  </si>
  <si>
    <t xml:space="preserve">एटीन </t>
  </si>
  <si>
    <t xml:space="preserve">नाइनटीन </t>
  </si>
  <si>
    <t xml:space="preserve">टुवंटी </t>
  </si>
  <si>
    <t xml:space="preserve">टुवंटी वन </t>
  </si>
  <si>
    <t xml:space="preserve">टुवंटी टू </t>
  </si>
  <si>
    <t xml:space="preserve">टुवंटी थ्री </t>
  </si>
  <si>
    <t xml:space="preserve">टुवंटी फोर </t>
  </si>
  <si>
    <t xml:space="preserve">टुवंटी फाइव </t>
  </si>
  <si>
    <t xml:space="preserve">टुवंटी सिक्स </t>
  </si>
  <si>
    <t xml:space="preserve">टुवंटी सेवन </t>
  </si>
  <si>
    <t xml:space="preserve">टुवंटी एट </t>
  </si>
  <si>
    <t xml:space="preserve">टुवंटी नाइन </t>
  </si>
  <si>
    <t xml:space="preserve">थर्टी </t>
  </si>
  <si>
    <t xml:space="preserve">थर्टी वन </t>
  </si>
  <si>
    <t xml:space="preserve">थर्टी टू </t>
  </si>
  <si>
    <t xml:space="preserve">थर्टी थ्री </t>
  </si>
  <si>
    <t xml:space="preserve">थर्टी फोर </t>
  </si>
  <si>
    <t xml:space="preserve">थर्टी फाइव </t>
  </si>
  <si>
    <t xml:space="preserve">थर्टी सिक्स </t>
  </si>
  <si>
    <t xml:space="preserve">थर्टी सेवन </t>
  </si>
  <si>
    <t xml:space="preserve">थर्टी एट </t>
  </si>
  <si>
    <t xml:space="preserve">थर्टी नाइन </t>
  </si>
  <si>
    <t xml:space="preserve">फोर्टी </t>
  </si>
  <si>
    <t xml:space="preserve">फोर्टी वन </t>
  </si>
  <si>
    <t xml:space="preserve">फोर्टी टू </t>
  </si>
  <si>
    <t xml:space="preserve">फोर्टी थ्री </t>
  </si>
  <si>
    <t xml:space="preserve">फोर्टी फोर </t>
  </si>
  <si>
    <t xml:space="preserve">फोर्टी फाइव </t>
  </si>
  <si>
    <t xml:space="preserve">फोर्टी सिक्स </t>
  </si>
  <si>
    <t xml:space="preserve">फोर्टी सेवन </t>
  </si>
  <si>
    <t xml:space="preserve">फोर्टी एट </t>
  </si>
  <si>
    <t xml:space="preserve">फोर्टी नाइन </t>
  </si>
  <si>
    <t xml:space="preserve">फिफ्टी </t>
  </si>
  <si>
    <t xml:space="preserve">फिफ्टी वन </t>
  </si>
  <si>
    <t xml:space="preserve">फिफ्टी टू </t>
  </si>
  <si>
    <t xml:space="preserve">फिफ्टी थ्री </t>
  </si>
  <si>
    <t xml:space="preserve">फिफ्टी फोर </t>
  </si>
  <si>
    <t xml:space="preserve">फिफ्टी फाइव </t>
  </si>
  <si>
    <t xml:space="preserve">फिफ्टी सिक्स </t>
  </si>
  <si>
    <t xml:space="preserve">फिफ्टी सेवन </t>
  </si>
  <si>
    <t xml:space="preserve">फिफ्टी एट </t>
  </si>
  <si>
    <t xml:space="preserve">फिफ्टी नाइन </t>
  </si>
  <si>
    <t xml:space="preserve">सिक्सटी </t>
  </si>
  <si>
    <t xml:space="preserve">सिक्सटी वन </t>
  </si>
  <si>
    <t xml:space="preserve">सिक्सटी टू </t>
  </si>
  <si>
    <t xml:space="preserve">सिक्सटी थ्री </t>
  </si>
  <si>
    <t xml:space="preserve">सिक्सटी फोर </t>
  </si>
  <si>
    <t xml:space="preserve">सिक्सटी फाइव </t>
  </si>
  <si>
    <t xml:space="preserve">सिक्सटी सिक्स </t>
  </si>
  <si>
    <t xml:space="preserve">सिक्सटी सेवन </t>
  </si>
  <si>
    <t xml:space="preserve">सिक्सटी एट </t>
  </si>
  <si>
    <t xml:space="preserve">सिक्सटी नाइन </t>
  </si>
  <si>
    <t xml:space="preserve">सेवनटी </t>
  </si>
  <si>
    <t xml:space="preserve">सेवनटी वन </t>
  </si>
  <si>
    <t xml:space="preserve">सेवनटी टू </t>
  </si>
  <si>
    <t xml:space="preserve">सेवनटी थ्री </t>
  </si>
  <si>
    <t xml:space="preserve">सेवनटी फोर </t>
  </si>
  <si>
    <t xml:space="preserve">सेवनटी फाइव </t>
  </si>
  <si>
    <t xml:space="preserve">सेवनटी सिक्स </t>
  </si>
  <si>
    <t xml:space="preserve">सेवनटी सेवन </t>
  </si>
  <si>
    <t xml:space="preserve">सेवनटी एट </t>
  </si>
  <si>
    <t xml:space="preserve">सेवनटी नाइन </t>
  </si>
  <si>
    <t xml:space="preserve">एटी </t>
  </si>
  <si>
    <t xml:space="preserve">एटी वन </t>
  </si>
  <si>
    <t xml:space="preserve">एटी टू </t>
  </si>
  <si>
    <t xml:space="preserve">एटी थ्री </t>
  </si>
  <si>
    <t xml:space="preserve">एटी फोर </t>
  </si>
  <si>
    <t xml:space="preserve">एटी फाइव </t>
  </si>
  <si>
    <t xml:space="preserve">एटी सिक्स </t>
  </si>
  <si>
    <t xml:space="preserve">एटी सेवन </t>
  </si>
  <si>
    <t xml:space="preserve">एटी एट </t>
  </si>
  <si>
    <t xml:space="preserve">एटी नाइन </t>
  </si>
  <si>
    <t xml:space="preserve">नाइनटी </t>
  </si>
  <si>
    <t xml:space="preserve">नाइनटी वन </t>
  </si>
  <si>
    <t xml:space="preserve">नाइनटी टू </t>
  </si>
  <si>
    <t xml:space="preserve">नाइनटी थ्री </t>
  </si>
  <si>
    <t xml:space="preserve">नाइनटी फोर </t>
  </si>
  <si>
    <t xml:space="preserve">नाइनटी फाइव </t>
  </si>
  <si>
    <t xml:space="preserve">नाइनटी सिक्स </t>
  </si>
  <si>
    <t xml:space="preserve">नाइनटी सेवन </t>
  </si>
  <si>
    <t xml:space="preserve">नाइनटी एट </t>
  </si>
  <si>
    <t xml:space="preserve">नाइनटी नाइन </t>
  </si>
  <si>
    <t>भारतीय पद्वति</t>
  </si>
  <si>
    <t>अन्तर्राष्ट्रीय पद्वति</t>
  </si>
  <si>
    <t>हिन्दी शब्दों में</t>
  </si>
  <si>
    <t>अंग्रेजी शब्दों में</t>
  </si>
  <si>
    <t>,</t>
  </si>
  <si>
    <t>fefy;u</t>
  </si>
  <si>
    <t>fcfy;u</t>
  </si>
  <si>
    <t>fVfy;u</t>
  </si>
  <si>
    <t xml:space="preserve">हण्ड्रेड </t>
  </si>
  <si>
    <t xml:space="preserve"> हजार </t>
  </si>
  <si>
    <t xml:space="preserve"> टिलियन </t>
  </si>
  <si>
    <t xml:space="preserve"> बिलियन </t>
  </si>
  <si>
    <t xml:space="preserve"> मिलियन </t>
  </si>
  <si>
    <t>१</t>
  </si>
  <si>
    <t>२</t>
  </si>
  <si>
    <t>३</t>
  </si>
  <si>
    <t>४</t>
  </si>
  <si>
    <t>५</t>
  </si>
  <si>
    <t>६</t>
  </si>
  <si>
    <t>७</t>
  </si>
  <si>
    <t>८</t>
  </si>
  <si>
    <t>९</t>
  </si>
  <si>
    <t>०</t>
  </si>
  <si>
    <t xml:space="preserve"> सौ </t>
  </si>
  <si>
    <t xml:space="preserve"> लाख </t>
  </si>
  <si>
    <t xml:space="preserve"> करोड़ </t>
  </si>
  <si>
    <t xml:space="preserve"> अरब </t>
  </si>
  <si>
    <t xml:space="preserve"> खरब </t>
  </si>
  <si>
    <t>किसी संख्या को भारतीय एवं अंतरराष्ट्रीय संख्या (अंको व शब्दों) में लिखने हेतु नीचे बाक्स में अधिकतम 13 अंकों की संख्या लिखें</t>
  </si>
  <si>
    <t>अंतरराष्ट्रीय अंकों में</t>
  </si>
  <si>
    <t>भारतीय अंकों में</t>
  </si>
  <si>
    <t>← भारतीय पद्वति →</t>
  </si>
  <si>
    <t>शब्दों (हिन्दी) में</t>
  </si>
  <si>
    <t>शब्दों (अंग्रेज़ी) में</t>
  </si>
  <si>
    <t>← अंतरराष्ट्रीय पद्वति →</t>
  </si>
  <si>
    <t>अंकों में</t>
  </si>
  <si>
    <t>अंग्रेजी अंकों व शब्दों में</t>
  </si>
  <si>
    <t xml:space="preserve"> --------- SALECT ---------</t>
  </si>
  <si>
    <t>अंकों व शब्दों में</t>
  </si>
  <si>
    <t>ALL</t>
  </si>
  <si>
    <t>भारतीय शब्दों में</t>
  </si>
  <si>
    <t>अंतरराष्ट्रीय शब्दों में</t>
  </si>
  <si>
    <t>शब्दों में</t>
  </si>
  <si>
    <t>भारतीय अंकों व शब्दों में</t>
  </si>
  <si>
    <t>अंतरराष्ट्रीय अंकों व शब्दों में</t>
  </si>
  <si>
    <t xml:space="preserve">थाउजेंड </t>
  </si>
  <si>
    <t xml:space="preserve"> MILLION </t>
  </si>
  <si>
    <t xml:space="preserve"> BILLION </t>
  </si>
  <si>
    <t xml:space="preserve"> TILLION </t>
  </si>
  <si>
    <t xml:space="preserve"> THOUSAND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</si>
</sst>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Kruti Dev 010"/>
    </font>
    <font>
      <sz val="9"/>
      <name val="Kruti Dev 010"/>
    </font>
    <font>
      <sz val="11"/>
      <name val="Kruti Dev 010"/>
    </font>
    <font>
      <sz val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24"/>
      <name val="Arial"/>
      <family val="2"/>
    </font>
    <font>
      <b/>
      <sz val="36"/>
      <color rgb="FFFFFF00"/>
      <name val="Arial"/>
      <family val="2"/>
    </font>
    <font>
      <b/>
      <sz val="20"/>
      <color rgb="FFD60093"/>
      <name val="Arial"/>
      <family val="2"/>
    </font>
    <font>
      <b/>
      <sz val="16"/>
      <color rgb="FF006600"/>
      <name val="Arial"/>
      <family val="2"/>
    </font>
    <font>
      <b/>
      <sz val="14"/>
      <color rgb="FF006600"/>
      <name val="Arial"/>
      <family val="2"/>
    </font>
    <font>
      <b/>
      <sz val="20"/>
      <name val="Arial"/>
      <family val="2"/>
    </font>
    <font>
      <b/>
      <sz val="14"/>
      <color rgb="FFC00000"/>
      <name val="Arial"/>
      <family val="2"/>
    </font>
    <font>
      <b/>
      <sz val="12"/>
      <color theme="1"/>
      <name val="Arial"/>
      <family val="2"/>
    </font>
    <font>
      <b/>
      <sz val="8"/>
      <color theme="2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33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2" tint="-0.249977111117893"/>
      </left>
      <right style="thick">
        <color theme="2" tint="-0.249977111117893"/>
      </right>
      <top style="thick">
        <color theme="2" tint="-0.249977111117893"/>
      </top>
      <bottom style="thick">
        <color theme="2" tint="-0.249977111117893"/>
      </bottom>
      <diagonal/>
    </border>
    <border>
      <left/>
      <right/>
      <top style="thick">
        <color theme="2" tint="-0.249977111117893"/>
      </top>
      <bottom/>
      <diagonal/>
    </border>
    <border>
      <left style="thick">
        <color theme="2" tint="-0.249977111117893"/>
      </left>
      <right/>
      <top style="thick">
        <color theme="2" tint="-0.249977111117893"/>
      </top>
      <bottom/>
      <diagonal/>
    </border>
    <border>
      <left/>
      <right style="thick">
        <color theme="2" tint="-0.249977111117893"/>
      </right>
      <top style="thick">
        <color theme="2" tint="-0.249977111117893"/>
      </top>
      <bottom/>
      <diagonal/>
    </border>
    <border>
      <left style="thick">
        <color theme="2" tint="-0.249977111117893"/>
      </left>
      <right/>
      <top/>
      <bottom style="thick">
        <color theme="2" tint="-0.249977111117893"/>
      </bottom>
      <diagonal/>
    </border>
    <border>
      <left/>
      <right/>
      <top/>
      <bottom style="thick">
        <color theme="2" tint="-0.249977111117893"/>
      </bottom>
      <diagonal/>
    </border>
    <border>
      <left/>
      <right style="thick">
        <color theme="2" tint="-0.249977111117893"/>
      </right>
      <top/>
      <bottom style="thick">
        <color theme="2" tint="-0.249977111117893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ont="1" applyFill="1" applyProtection="1">
      <protection hidden="1"/>
    </xf>
    <xf numFmtId="49" fontId="6" fillId="0" borderId="0" xfId="0" applyNumberFormat="1" applyFont="1" applyProtection="1"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horizontal="center" vertical="center" textRotation="90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1" fillId="6" borderId="5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protection hidden="1"/>
    </xf>
    <xf numFmtId="0" fontId="10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Border="1" applyAlignment="1" applyProtection="1">
      <protection hidden="1"/>
    </xf>
    <xf numFmtId="0" fontId="13" fillId="3" borderId="0" xfId="0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10" fillId="8" borderId="8" xfId="0" applyFont="1" applyFill="1" applyBorder="1" applyAlignment="1" applyProtection="1">
      <protection hidden="1"/>
    </xf>
    <xf numFmtId="0" fontId="13" fillId="8" borderId="8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4" fillId="7" borderId="5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hidden="1"/>
    </xf>
    <xf numFmtId="0" fontId="24" fillId="3" borderId="0" xfId="0" applyFont="1" applyFill="1" applyAlignment="1" applyProtection="1">
      <alignment horizontal="center" vertical="center" textRotation="90"/>
      <protection hidden="1"/>
    </xf>
    <xf numFmtId="0" fontId="23" fillId="7" borderId="0" xfId="0" applyFont="1" applyFill="1" applyAlignment="1" applyProtection="1">
      <alignment horizontal="center" vertical="center"/>
      <protection hidden="1"/>
    </xf>
    <xf numFmtId="0" fontId="17" fillId="9" borderId="0" xfId="0" applyFont="1" applyFill="1" applyBorder="1" applyAlignment="1" applyProtection="1">
      <alignment horizontal="center" vertical="center"/>
      <protection hidden="1"/>
    </xf>
    <xf numFmtId="164" fontId="16" fillId="4" borderId="1" xfId="0" applyNumberFormat="1" applyFont="1" applyFill="1" applyBorder="1" applyAlignment="1" applyProtection="1">
      <alignment horizontal="center" vertical="center"/>
      <protection locked="0"/>
    </xf>
    <xf numFmtId="164" fontId="16" fillId="4" borderId="2" xfId="0" applyNumberFormat="1" applyFont="1" applyFill="1" applyBorder="1" applyAlignment="1" applyProtection="1">
      <alignment horizontal="center" vertical="center"/>
      <protection locked="0"/>
    </xf>
    <xf numFmtId="164" fontId="16" fillId="4" borderId="6" xfId="0" applyNumberFormat="1" applyFont="1" applyFill="1" applyBorder="1" applyAlignment="1" applyProtection="1">
      <alignment horizontal="center" vertical="center"/>
      <protection locked="0"/>
    </xf>
    <xf numFmtId="164" fontId="16" fillId="4" borderId="3" xfId="0" applyNumberFormat="1" applyFont="1" applyFill="1" applyBorder="1" applyAlignment="1" applyProtection="1">
      <alignment horizontal="center" vertical="center"/>
      <protection locked="0"/>
    </xf>
    <xf numFmtId="164" fontId="16" fillId="4" borderId="4" xfId="0" applyNumberFormat="1" applyFont="1" applyFill="1" applyBorder="1" applyAlignment="1" applyProtection="1">
      <alignment horizontal="center" vertical="center"/>
      <protection locked="0"/>
    </xf>
    <xf numFmtId="164" fontId="16" fillId="4" borderId="7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hidden="1"/>
    </xf>
    <xf numFmtId="0" fontId="22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/>
      <protection hidden="1"/>
    </xf>
    <xf numFmtId="0" fontId="20" fillId="4" borderId="8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0" fontId="21" fillId="4" borderId="8" xfId="0" applyFont="1" applyFill="1" applyBorder="1" applyAlignment="1" applyProtection="1">
      <alignment horizontal="center" vertical="center"/>
      <protection hidden="1"/>
    </xf>
    <xf numFmtId="0" fontId="17" fillId="9" borderId="0" xfId="0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center"/>
      <protection hidden="1"/>
    </xf>
    <xf numFmtId="0" fontId="17" fillId="5" borderId="0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6" fillId="8" borderId="8" xfId="0" applyFont="1" applyFill="1" applyBorder="1" applyAlignment="1" applyProtection="1">
      <alignment horizontal="center" vertical="center"/>
      <protection hidden="1"/>
    </xf>
    <xf numFmtId="0" fontId="22" fillId="8" borderId="10" xfId="0" applyFont="1" applyFill="1" applyBorder="1" applyAlignment="1" applyProtection="1">
      <alignment horizontal="center" vertical="center" wrapText="1"/>
      <protection hidden="1"/>
    </xf>
    <xf numFmtId="0" fontId="22" fillId="8" borderId="9" xfId="0" applyFont="1" applyFill="1" applyBorder="1" applyAlignment="1" applyProtection="1">
      <alignment horizontal="center" vertical="center" wrapText="1"/>
      <protection hidden="1"/>
    </xf>
    <xf numFmtId="0" fontId="22" fillId="8" borderId="11" xfId="0" applyFont="1" applyFill="1" applyBorder="1" applyAlignment="1" applyProtection="1">
      <alignment horizontal="center" vertical="center" wrapText="1"/>
      <protection hidden="1"/>
    </xf>
    <xf numFmtId="0" fontId="22" fillId="8" borderId="12" xfId="0" applyFont="1" applyFill="1" applyBorder="1" applyAlignment="1" applyProtection="1">
      <alignment horizontal="center" vertical="center" wrapText="1"/>
      <protection hidden="1"/>
    </xf>
    <xf numFmtId="0" fontId="22" fillId="8" borderId="13" xfId="0" applyFont="1" applyFill="1" applyBorder="1" applyAlignment="1" applyProtection="1">
      <alignment horizontal="center" vertical="center" wrapText="1"/>
      <protection hidden="1"/>
    </xf>
    <xf numFmtId="0" fontId="22" fillId="8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0" fillId="8" borderId="8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2" fillId="3" borderId="0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vertical="center" wrapText="1"/>
      <protection hidden="1"/>
    </xf>
  </cellXfs>
  <cellStyles count="1">
    <cellStyle name="Normal" xfId="0" builtinId="0"/>
  </cellStyles>
  <dxfs count="5"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  <border>
        <left/>
        <right/>
        <top/>
        <bottom/>
        <vertical/>
        <horizontal/>
      </border>
    </dxf>
    <dxf>
      <font>
        <color theme="2" tint="-0.24994659260841701"/>
      </font>
      <fill>
        <patternFill>
          <bgColor theme="2" tint="-0.24994659260841701"/>
        </patternFill>
      </fill>
      <border>
        <left/>
        <right/>
        <top/>
        <bottom/>
        <vertical/>
        <horizontal/>
      </border>
    </dxf>
    <dxf>
      <font>
        <color theme="2" tint="-0.24994659260841701"/>
      </font>
      <fill>
        <patternFill>
          <bgColor theme="2" tint="-0.24994659260841701"/>
        </patternFill>
      </fill>
      <border>
        <left/>
        <right/>
        <top/>
        <bottom/>
        <vertical/>
        <horizontal/>
      </border>
    </dxf>
    <dxf>
      <font>
        <color theme="2" tint="-0.24994659260841701"/>
      </font>
      <fill>
        <patternFill>
          <bgColor theme="2" tint="-0.2499465926084170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"/>
  <sheetViews>
    <sheetView tabSelected="1" view="pageBreakPreview" topLeftCell="AA1" zoomScaleNormal="100" zoomScaleSheetLayoutView="100" workbookViewId="0">
      <pane ySplit="5" topLeftCell="A6" activePane="bottomLeft" state="frozen"/>
      <selection activeCell="AA1" sqref="AA1"/>
      <selection pane="bottomLeft" activeCell="AB10" sqref="AB10:AL11"/>
    </sheetView>
  </sheetViews>
  <sheetFormatPr defaultRowHeight="15" x14ac:dyDescent="0.25"/>
  <cols>
    <col min="1" max="26" width="2.7109375" style="4" hidden="1" customWidth="1"/>
    <col min="27" max="27" width="1.7109375" style="4" customWidth="1"/>
    <col min="28" max="30" width="22.7109375" style="4" customWidth="1"/>
    <col min="31" max="31" width="2.28515625" style="4" customWidth="1"/>
    <col min="32" max="32" width="9.7109375" style="4" customWidth="1"/>
    <col min="33" max="33" width="23.7109375" style="4" customWidth="1"/>
    <col min="34" max="34" width="9.7109375" style="4" customWidth="1"/>
    <col min="35" max="35" width="2.28515625" style="4" customWidth="1"/>
    <col min="36" max="38" width="22.7109375" style="4" customWidth="1"/>
    <col min="39" max="39" width="1.7109375" style="4" customWidth="1"/>
    <col min="40" max="40" width="9.140625" style="4" hidden="1" customWidth="1"/>
    <col min="41" max="16384" width="9.140625" style="4"/>
  </cols>
  <sheetData>
    <row r="1" spans="1:40" ht="15" customHeight="1" x14ac:dyDescent="0.25">
      <c r="A1" s="1">
        <v>1</v>
      </c>
      <c r="B1" s="1" t="s">
        <v>0</v>
      </c>
      <c r="C1" s="15" t="s">
        <v>252</v>
      </c>
      <c r="D1" s="3" t="s">
        <v>103</v>
      </c>
      <c r="E1" s="3" t="s">
        <v>406</v>
      </c>
      <c r="F1" s="15" t="s">
        <v>202</v>
      </c>
      <c r="G1" s="3" t="s">
        <v>505</v>
      </c>
      <c r="H1" s="4">
        <v>1</v>
      </c>
      <c r="I1" s="2" t="s">
        <v>518</v>
      </c>
      <c r="J1" s="15" t="s">
        <v>535</v>
      </c>
      <c r="K1" s="4">
        <v>0</v>
      </c>
      <c r="L1" s="4" t="s">
        <v>509</v>
      </c>
      <c r="M1" s="11"/>
      <c r="AA1" s="37">
        <f>LEN(AF3)</f>
        <v>3</v>
      </c>
      <c r="AB1" s="17"/>
      <c r="AC1" s="38" t="s">
        <v>533</v>
      </c>
      <c r="AD1" s="38"/>
      <c r="AE1" s="38"/>
      <c r="AF1" s="38"/>
      <c r="AG1" s="38"/>
      <c r="AH1" s="38"/>
      <c r="AI1" s="38"/>
      <c r="AJ1" s="38"/>
      <c r="AK1" s="38"/>
      <c r="AL1" s="17"/>
      <c r="AM1" s="17"/>
      <c r="AN1" s="36">
        <f>AF3</f>
        <v>300</v>
      </c>
    </row>
    <row r="2" spans="1:40" ht="15" customHeight="1" thickBot="1" x14ac:dyDescent="0.3">
      <c r="A2" s="1">
        <v>2</v>
      </c>
      <c r="B2" s="1" t="s">
        <v>1</v>
      </c>
      <c r="C2" s="15" t="s">
        <v>253</v>
      </c>
      <c r="D2" s="3" t="s">
        <v>104</v>
      </c>
      <c r="E2" s="3" t="s">
        <v>407</v>
      </c>
      <c r="F2" s="15" t="s">
        <v>203</v>
      </c>
      <c r="G2" s="3" t="s">
        <v>506</v>
      </c>
      <c r="H2" s="4">
        <v>2</v>
      </c>
      <c r="I2" s="2" t="s">
        <v>519</v>
      </c>
      <c r="J2" s="15" t="s">
        <v>534</v>
      </c>
      <c r="M2" s="11"/>
      <c r="AA2" s="16"/>
      <c r="AB2" s="17"/>
      <c r="AC2" s="38"/>
      <c r="AD2" s="38"/>
      <c r="AE2" s="38"/>
      <c r="AF2" s="38"/>
      <c r="AG2" s="38"/>
      <c r="AH2" s="38"/>
      <c r="AI2" s="38"/>
      <c r="AJ2" s="38"/>
      <c r="AK2" s="38"/>
      <c r="AL2" s="17"/>
      <c r="AM2" s="17"/>
      <c r="AN2" s="4">
        <f>LEN(AC4)</f>
        <v>22</v>
      </c>
    </row>
    <row r="3" spans="1:40" ht="15" customHeight="1" x14ac:dyDescent="0.3">
      <c r="A3" s="1">
        <v>3</v>
      </c>
      <c r="B3" s="1" t="s">
        <v>2</v>
      </c>
      <c r="C3" s="15" t="s">
        <v>254</v>
      </c>
      <c r="D3" s="3" t="s">
        <v>105</v>
      </c>
      <c r="E3" s="3" t="s">
        <v>408</v>
      </c>
      <c r="F3" s="15" t="s">
        <v>204</v>
      </c>
      <c r="G3" s="3" t="s">
        <v>544</v>
      </c>
      <c r="H3" s="4">
        <v>3</v>
      </c>
      <c r="I3" s="2" t="s">
        <v>520</v>
      </c>
      <c r="J3" s="15" t="s">
        <v>545</v>
      </c>
      <c r="M3" s="13"/>
      <c r="AA3" s="16"/>
      <c r="AB3" s="18"/>
      <c r="AC3" s="19" t="s">
        <v>542</v>
      </c>
      <c r="AD3" s="18"/>
      <c r="AE3" s="20"/>
      <c r="AF3" s="40">
        <v>300</v>
      </c>
      <c r="AG3" s="41"/>
      <c r="AH3" s="42"/>
      <c r="AI3" s="20"/>
      <c r="AJ3" s="20"/>
      <c r="AK3" s="19" t="s">
        <v>542</v>
      </c>
      <c r="AL3" s="21"/>
      <c r="AM3" s="20"/>
      <c r="AN3" s="4">
        <f>LEN(AK4)</f>
        <v>3</v>
      </c>
    </row>
    <row r="4" spans="1:40" ht="15" customHeight="1" thickBot="1" x14ac:dyDescent="0.35">
      <c r="A4" s="1">
        <v>4</v>
      </c>
      <c r="B4" s="1" t="s">
        <v>3</v>
      </c>
      <c r="C4" s="15" t="s">
        <v>255</v>
      </c>
      <c r="D4" s="3" t="s">
        <v>106</v>
      </c>
      <c r="E4" s="3" t="s">
        <v>409</v>
      </c>
      <c r="F4" s="15" t="s">
        <v>205</v>
      </c>
      <c r="G4" s="3"/>
      <c r="H4" s="4">
        <v>4</v>
      </c>
      <c r="I4" s="2" t="s">
        <v>521</v>
      </c>
      <c r="J4" s="15" t="s">
        <v>546</v>
      </c>
      <c r="M4" s="11"/>
      <c r="AA4" s="16"/>
      <c r="AB4" s="20"/>
      <c r="AC4" s="35" t="s">
        <v>506</v>
      </c>
      <c r="AD4" s="20"/>
      <c r="AE4" s="20"/>
      <c r="AF4" s="43"/>
      <c r="AG4" s="44"/>
      <c r="AH4" s="45"/>
      <c r="AI4" s="20"/>
      <c r="AJ4" s="20"/>
      <c r="AK4" s="35" t="s">
        <v>544</v>
      </c>
      <c r="AL4" s="20"/>
      <c r="AM4" s="20"/>
    </row>
    <row r="5" spans="1:40" ht="6" hidden="1" customHeight="1" x14ac:dyDescent="0.25">
      <c r="A5" s="1">
        <v>5</v>
      </c>
      <c r="B5" s="1" t="s">
        <v>4</v>
      </c>
      <c r="C5" s="15" t="s">
        <v>256</v>
      </c>
      <c r="D5" s="3" t="s">
        <v>107</v>
      </c>
      <c r="E5" s="3" t="s">
        <v>410</v>
      </c>
      <c r="F5" s="15" t="s">
        <v>206</v>
      </c>
      <c r="G5" s="3"/>
      <c r="H5" s="4">
        <v>5</v>
      </c>
      <c r="I5" s="2" t="s">
        <v>522</v>
      </c>
      <c r="J5" s="15" t="s">
        <v>548</v>
      </c>
      <c r="M5" s="11"/>
      <c r="Q5" s="15" t="s">
        <v>507</v>
      </c>
      <c r="AA5" s="16"/>
      <c r="AB5" s="53" t="str">
        <f>IF(J10&gt;=31,I18,IF(J10&gt;=21,"",IF(J10&gt;=19,I18,IF(J10&gt;=18,"",IF(J10&gt;=16,I18,IF(J10&gt;=13,"",IF(J10&gt;=12,I18,IF(J10&gt;=11,"",""))))))))</f>
        <v/>
      </c>
      <c r="AC5" s="53"/>
      <c r="AD5" s="53"/>
      <c r="AE5" s="46" t="str">
        <f>IF(J10&gt;=31,I20,IF(J10&gt;=21,"",IF(J10&gt;=11,I20,"")))</f>
        <v/>
      </c>
      <c r="AF5" s="46"/>
      <c r="AG5" s="46"/>
      <c r="AH5" s="46"/>
      <c r="AI5" s="46"/>
      <c r="AJ5" s="53" t="str">
        <f>IF(J10&gt;=31,I19,IF(J10&gt;=21,"",IF(J10&gt;=19,I19,IF(J10&gt;=18,"",IF(J10&gt;=17,I19,IF(J10&gt;=16,"",IF(J10&gt;=15,I19,IF(J10&gt;=12,"",IF(J10&gt;=11,I19,"")))))))))</f>
        <v/>
      </c>
      <c r="AK5" s="53"/>
      <c r="AL5" s="53"/>
      <c r="AM5" s="55"/>
    </row>
    <row r="6" spans="1:40" ht="24" customHeight="1" x14ac:dyDescent="0.25">
      <c r="A6" s="1">
        <v>6</v>
      </c>
      <c r="B6" s="1" t="s">
        <v>5</v>
      </c>
      <c r="C6" s="15" t="s">
        <v>257</v>
      </c>
      <c r="D6" s="3" t="s">
        <v>108</v>
      </c>
      <c r="E6" s="3" t="s">
        <v>411</v>
      </c>
      <c r="F6" s="15" t="s">
        <v>207</v>
      </c>
      <c r="G6" s="7"/>
      <c r="H6" s="4">
        <v>6</v>
      </c>
      <c r="I6" s="2" t="s">
        <v>523</v>
      </c>
      <c r="J6" s="15" t="s">
        <v>549</v>
      </c>
      <c r="M6" s="11"/>
      <c r="Q6" s="15" t="s">
        <v>543</v>
      </c>
      <c r="AA6" s="16"/>
      <c r="AB6" s="53"/>
      <c r="AC6" s="53"/>
      <c r="AD6" s="53"/>
      <c r="AE6" s="46"/>
      <c r="AF6" s="46"/>
      <c r="AG6" s="46"/>
      <c r="AH6" s="46"/>
      <c r="AI6" s="46"/>
      <c r="AJ6" s="53"/>
      <c r="AK6" s="53"/>
      <c r="AL6" s="53"/>
      <c r="AM6" s="55"/>
    </row>
    <row r="7" spans="1:40" ht="21.95" customHeight="1" x14ac:dyDescent="0.25">
      <c r="A7" s="1">
        <v>7</v>
      </c>
      <c r="B7" s="1" t="s">
        <v>6</v>
      </c>
      <c r="C7" s="15" t="s">
        <v>258</v>
      </c>
      <c r="D7" s="3" t="s">
        <v>109</v>
      </c>
      <c r="E7" s="3" t="s">
        <v>412</v>
      </c>
      <c r="F7" s="15" t="s">
        <v>208</v>
      </c>
      <c r="G7" s="7"/>
      <c r="H7" s="4">
        <v>7</v>
      </c>
      <c r="I7" s="2" t="s">
        <v>524</v>
      </c>
      <c r="J7" s="15" t="s">
        <v>540</v>
      </c>
      <c r="M7" s="11"/>
      <c r="Q7" s="15" t="s">
        <v>534</v>
      </c>
      <c r="AA7" s="16"/>
      <c r="AB7" s="39" t="str">
        <f>IF(J10&gt;=31,M45,IF(J10&gt;=21,"",IF(J10&gt;=19,M45,IF(J10&gt;=18,"",IF(J10&gt;=16,M45,IF(J10&gt;=13,"",IF(J10&gt;=12,M45,IF(J10&gt;=11,"",""))))))))</f>
        <v/>
      </c>
      <c r="AC7" s="39"/>
      <c r="AD7" s="39"/>
      <c r="AE7" s="46"/>
      <c r="AF7" s="46"/>
      <c r="AG7" s="46"/>
      <c r="AH7" s="46"/>
      <c r="AI7" s="46"/>
      <c r="AJ7" s="52" t="str">
        <f>IF(J10&gt;=31,N32,IF(J10&gt;=21,"",IF(J10&gt;=19,N32,IF(J10&gt;=18,"",IF(J10&gt;=17,N32,IF(J10&gt;=16,"",IF(J10&gt;=15,N32,IF(J10&gt;=12,"",IF(J10&gt;=11,N32,"")))))))))</f>
        <v/>
      </c>
      <c r="AK7" s="52"/>
      <c r="AL7" s="52"/>
      <c r="AM7" s="55"/>
    </row>
    <row r="8" spans="1:40" ht="21.95" customHeight="1" x14ac:dyDescent="0.25">
      <c r="A8" s="1">
        <v>8</v>
      </c>
      <c r="B8" s="1" t="s">
        <v>7</v>
      </c>
      <c r="C8" s="15" t="s">
        <v>259</v>
      </c>
      <c r="D8" s="3" t="s">
        <v>110</v>
      </c>
      <c r="E8" s="3" t="s">
        <v>413</v>
      </c>
      <c r="F8" s="15" t="s">
        <v>209</v>
      </c>
      <c r="G8" s="7"/>
      <c r="H8" s="4">
        <v>8</v>
      </c>
      <c r="I8" s="2" t="s">
        <v>525</v>
      </c>
      <c r="J8" s="15" t="s">
        <v>547</v>
      </c>
      <c r="M8" s="11"/>
      <c r="Q8" s="15" t="s">
        <v>508</v>
      </c>
      <c r="AA8" s="16"/>
      <c r="AB8" s="39"/>
      <c r="AC8" s="39"/>
      <c r="AD8" s="39"/>
      <c r="AE8" s="46"/>
      <c r="AF8" s="46"/>
      <c r="AG8" s="46"/>
      <c r="AH8" s="46"/>
      <c r="AI8" s="46"/>
      <c r="AJ8" s="52"/>
      <c r="AK8" s="52"/>
      <c r="AL8" s="52"/>
      <c r="AM8" s="55"/>
    </row>
    <row r="9" spans="1:40" ht="6" customHeight="1" thickBot="1" x14ac:dyDescent="0.3">
      <c r="A9" s="1">
        <v>9</v>
      </c>
      <c r="B9" s="1" t="s">
        <v>8</v>
      </c>
      <c r="C9" s="15" t="s">
        <v>260</v>
      </c>
      <c r="D9" s="3" t="s">
        <v>111</v>
      </c>
      <c r="E9" s="3" t="s">
        <v>414</v>
      </c>
      <c r="F9" s="15" t="s">
        <v>210</v>
      </c>
      <c r="G9" s="7"/>
      <c r="H9" s="4">
        <v>9</v>
      </c>
      <c r="I9" s="2" t="s">
        <v>526</v>
      </c>
      <c r="J9" s="3" t="s">
        <v>544</v>
      </c>
      <c r="M9" s="11"/>
      <c r="Q9" s="15" t="s">
        <v>541</v>
      </c>
      <c r="AA9" s="16"/>
      <c r="AB9" s="22"/>
      <c r="AC9" s="22"/>
      <c r="AD9" s="22"/>
      <c r="AE9" s="22"/>
      <c r="AF9" s="22"/>
      <c r="AG9" s="23"/>
      <c r="AH9" s="22"/>
      <c r="AI9" s="22"/>
      <c r="AJ9" s="22"/>
      <c r="AK9" s="22"/>
      <c r="AL9" s="22"/>
      <c r="AM9" s="55"/>
    </row>
    <row r="10" spans="1:40" ht="20.100000000000001" customHeight="1" thickTop="1" thickBot="1" x14ac:dyDescent="0.3">
      <c r="A10" s="1">
        <v>10</v>
      </c>
      <c r="B10" s="1" t="s">
        <v>9</v>
      </c>
      <c r="C10" s="15" t="s">
        <v>261</v>
      </c>
      <c r="D10" s="3" t="s">
        <v>112</v>
      </c>
      <c r="E10" s="3" t="s">
        <v>415</v>
      </c>
      <c r="F10" s="15" t="s">
        <v>211</v>
      </c>
      <c r="G10" s="6"/>
      <c r="H10" s="4">
        <v>0</v>
      </c>
      <c r="I10" s="2" t="s">
        <v>527</v>
      </c>
      <c r="J10" s="4">
        <f>J11+M10</f>
        <v>29</v>
      </c>
      <c r="K10" s="24" t="str">
        <f>IF(AF3&gt;=1,(IF(J11&gt;=1,AK4,"")),"")</f>
        <v>ALL</v>
      </c>
      <c r="M10" s="11">
        <f>IF(AF3&gt;=1,(IF(J11&gt;=1,(IF(K10=J1,H1,IF(K10=J2,H2,IF(K10=J3,H3,IF(K10=J4,H4,IF(K10=J5,H5,IF(K10=J6,H6,IF(K10=J7,H7,IF(K10=J8,H8,IF(K10=J9,H9,0)))))))))),0)),0)</f>
        <v>9</v>
      </c>
      <c r="Q10" s="3" t="s">
        <v>544</v>
      </c>
      <c r="AA10" s="16"/>
      <c r="AB10" s="56" t="str">
        <f>IF(J10&gt;=31,I45,IF(J10&gt;=21,"",IF(J10&gt;=18,I45,IF(J10&gt;=16,"",IF(J10&gt;=15,I45,IF(J10&gt;=14,"",IF(J10&gt;=13,I45,IF(J10&gt;=11,"",""))))))))</f>
        <v/>
      </c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5"/>
    </row>
    <row r="11" spans="1:40" ht="20.100000000000001" customHeight="1" thickTop="1" thickBot="1" x14ac:dyDescent="0.3">
      <c r="A11" s="1">
        <v>11</v>
      </c>
      <c r="B11" s="1" t="s">
        <v>10</v>
      </c>
      <c r="C11" s="15" t="s">
        <v>262</v>
      </c>
      <c r="D11" s="3" t="s">
        <v>113</v>
      </c>
      <c r="E11" s="3" t="s">
        <v>416</v>
      </c>
      <c r="F11" s="15" t="s">
        <v>212</v>
      </c>
      <c r="G11" s="25" t="s">
        <v>510</v>
      </c>
      <c r="I11" s="4" t="str">
        <f>IF($AF$3&gt;=1,AC4,"")</f>
        <v>अन्तर्राष्ट्रीय पद्वति</v>
      </c>
      <c r="J11" s="4">
        <f>IF(AF3&gt;=1,(IF(LEN(I11)&gt;=3,(IF(I11=G1,H1*10,IF(I11=G2,H2*10,IF(I11=G3,H3*10,0)))),0)),0)</f>
        <v>20</v>
      </c>
      <c r="K11" s="24" t="str">
        <f>IF($J$11&gt;=30,J9,IF($J$11&gt;=20,J7,IF($J$11&gt;=10,J1,"")))</f>
        <v>अंकों में</v>
      </c>
      <c r="M11" s="11"/>
      <c r="AA11" s="1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5"/>
    </row>
    <row r="12" spans="1:40" ht="15.75" hidden="1" customHeight="1" thickBot="1" x14ac:dyDescent="0.3">
      <c r="A12" s="1">
        <v>12</v>
      </c>
      <c r="B12" s="1" t="s">
        <v>11</v>
      </c>
      <c r="C12" s="15" t="s">
        <v>263</v>
      </c>
      <c r="D12" s="3" t="s">
        <v>114</v>
      </c>
      <c r="E12" s="3" t="s">
        <v>417</v>
      </c>
      <c r="F12" s="15" t="s">
        <v>213</v>
      </c>
      <c r="G12" s="25" t="s">
        <v>511</v>
      </c>
      <c r="I12" s="4" t="str">
        <f>IF($AF$3&gt;=1,G1,"")</f>
        <v>भारतीय पद्वति</v>
      </c>
      <c r="K12" s="24" t="str">
        <f>IF($J$11&gt;=30,"",IF($J$11&gt;=20,J8,IF($J$11&gt;=10,J2,"")))</f>
        <v>शब्दों में</v>
      </c>
      <c r="M12" s="11"/>
      <c r="AA12" s="16"/>
      <c r="AB12" s="26"/>
      <c r="AC12" s="26"/>
      <c r="AD12" s="26"/>
      <c r="AE12" s="26"/>
      <c r="AF12" s="26"/>
      <c r="AG12" s="27"/>
      <c r="AH12" s="26"/>
      <c r="AI12" s="26"/>
      <c r="AJ12" s="26"/>
      <c r="AK12" s="26"/>
      <c r="AL12" s="26"/>
      <c r="AM12" s="55"/>
    </row>
    <row r="13" spans="1:40" ht="20.100000000000001" customHeight="1" thickTop="1" x14ac:dyDescent="0.25">
      <c r="A13" s="1">
        <v>13</v>
      </c>
      <c r="B13" s="1" t="s">
        <v>12</v>
      </c>
      <c r="C13" s="15" t="s">
        <v>264</v>
      </c>
      <c r="D13" s="3" t="s">
        <v>115</v>
      </c>
      <c r="E13" s="3" t="s">
        <v>418</v>
      </c>
      <c r="F13" s="15" t="s">
        <v>214</v>
      </c>
      <c r="G13" s="25" t="s">
        <v>512</v>
      </c>
      <c r="I13" s="4" t="str">
        <f>IF($AF$3&gt;=1,G2,"")</f>
        <v>अन्तर्राष्ट्रीय पद्वति</v>
      </c>
      <c r="K13" s="24" t="str">
        <f>IF($J$11&gt;=30,"",IF($J$11&gt;=20,J9,IF($J$11&gt;=10,J3,"")))</f>
        <v>ALL</v>
      </c>
      <c r="M13" s="11"/>
      <c r="AA13" s="16"/>
      <c r="AB13" s="57" t="str">
        <f>IF(J10&gt;=31,K45,IF(J10&gt;=21,"",IF(J10&gt;=18,K45,IF(J10&gt;=17,"",IF(J10&gt;=16,K45,IF(J10&gt;=15,"",IF(J10&gt;=14,K45,IF(J10&gt;=11,"",""))))))))</f>
        <v/>
      </c>
      <c r="AC13" s="58"/>
      <c r="AD13" s="58"/>
      <c r="AE13" s="58"/>
      <c r="AF13" s="58"/>
      <c r="AG13" s="58"/>
      <c r="AH13" s="58"/>
      <c r="AI13" s="58"/>
      <c r="AJ13" s="58"/>
      <c r="AK13" s="58"/>
      <c r="AL13" s="59"/>
      <c r="AM13" s="55"/>
    </row>
    <row r="14" spans="1:40" ht="20.100000000000001" customHeight="1" thickBot="1" x14ac:dyDescent="0.3">
      <c r="A14" s="1">
        <v>14</v>
      </c>
      <c r="B14" s="1" t="s">
        <v>13</v>
      </c>
      <c r="C14" s="15" t="s">
        <v>265</v>
      </c>
      <c r="D14" s="3" t="s">
        <v>116</v>
      </c>
      <c r="E14" s="3" t="s">
        <v>419</v>
      </c>
      <c r="F14" s="15" t="s">
        <v>215</v>
      </c>
      <c r="G14" s="5" t="s">
        <v>551</v>
      </c>
      <c r="I14" s="4" t="str">
        <f>IF($AF$3&gt;=1,G3,"")</f>
        <v>ALL</v>
      </c>
      <c r="K14" s="24" t="str">
        <f t="shared" ref="K14:K19" si="0">IF($J$11&gt;=20,"",IF($J$11&gt;=10,J4,""))</f>
        <v/>
      </c>
      <c r="AA14" s="16"/>
      <c r="AB14" s="60"/>
      <c r="AC14" s="61"/>
      <c r="AD14" s="61"/>
      <c r="AE14" s="61"/>
      <c r="AF14" s="61"/>
      <c r="AG14" s="61"/>
      <c r="AH14" s="61"/>
      <c r="AI14" s="61"/>
      <c r="AJ14" s="61"/>
      <c r="AK14" s="61"/>
      <c r="AL14" s="62"/>
      <c r="AM14" s="55"/>
    </row>
    <row r="15" spans="1:40" ht="15" hidden="1" customHeight="1" thickBot="1" x14ac:dyDescent="0.3">
      <c r="A15" s="1">
        <v>15</v>
      </c>
      <c r="B15" s="1" t="s">
        <v>14</v>
      </c>
      <c r="C15" s="15" t="s">
        <v>266</v>
      </c>
      <c r="D15" s="3" t="s">
        <v>117</v>
      </c>
      <c r="E15" s="3" t="s">
        <v>420</v>
      </c>
      <c r="F15" s="15" t="s">
        <v>216</v>
      </c>
      <c r="G15" s="5" t="s">
        <v>552</v>
      </c>
      <c r="K15" s="24" t="str">
        <f t="shared" si="0"/>
        <v/>
      </c>
      <c r="AA15" s="1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55"/>
    </row>
    <row r="16" spans="1:40" ht="12" customHeight="1" thickTop="1" thickBot="1" x14ac:dyDescent="0.3">
      <c r="A16" s="1">
        <v>16</v>
      </c>
      <c r="B16" s="1" t="s">
        <v>15</v>
      </c>
      <c r="C16" s="15" t="s">
        <v>267</v>
      </c>
      <c r="D16" s="3" t="s">
        <v>118</v>
      </c>
      <c r="E16" s="3" t="s">
        <v>421</v>
      </c>
      <c r="F16" s="15" t="s">
        <v>217</v>
      </c>
      <c r="G16" s="5" t="s">
        <v>553</v>
      </c>
      <c r="K16" s="24" t="str">
        <f t="shared" si="0"/>
        <v/>
      </c>
      <c r="AA16" s="16"/>
      <c r="AB16" s="65" t="str">
        <f>IF(J10&gt;=31,L45,IF(J10&gt;=21,"",IF(J10&gt;=18,L45,IF(J10&gt;=17,"",IF(J10&gt;=16,L45,IF(J10&gt;=15,"",IF(J10&gt;=14,L45,IF(J10&gt;=11,"",""))))))))</f>
        <v/>
      </c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55"/>
    </row>
    <row r="17" spans="1:39" ht="12" customHeight="1" thickTop="1" thickBot="1" x14ac:dyDescent="0.3">
      <c r="A17" s="1">
        <v>17</v>
      </c>
      <c r="B17" s="1" t="s">
        <v>16</v>
      </c>
      <c r="C17" s="15" t="s">
        <v>268</v>
      </c>
      <c r="D17" s="3" t="s">
        <v>119</v>
      </c>
      <c r="E17" s="3" t="s">
        <v>422</v>
      </c>
      <c r="F17" s="15" t="s">
        <v>218</v>
      </c>
      <c r="G17" s="5" t="s">
        <v>517</v>
      </c>
      <c r="K17" s="24" t="str">
        <f t="shared" si="0"/>
        <v/>
      </c>
      <c r="AA17" s="16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55"/>
    </row>
    <row r="18" spans="1:39" ht="6" customHeight="1" thickTop="1" x14ac:dyDescent="0.25">
      <c r="A18" s="1">
        <v>18</v>
      </c>
      <c r="B18" s="1" t="s">
        <v>17</v>
      </c>
      <c r="C18" s="15" t="s">
        <v>269</v>
      </c>
      <c r="D18" s="3" t="s">
        <v>120</v>
      </c>
      <c r="E18" s="3" t="s">
        <v>423</v>
      </c>
      <c r="F18" s="15" t="s">
        <v>219</v>
      </c>
      <c r="G18" s="5" t="s">
        <v>516</v>
      </c>
      <c r="I18" s="4" t="s">
        <v>534</v>
      </c>
      <c r="K18" s="24" t="str">
        <f t="shared" si="0"/>
        <v/>
      </c>
      <c r="AA18" s="28"/>
      <c r="AB18" s="22"/>
      <c r="AC18" s="22"/>
      <c r="AD18" s="22"/>
      <c r="AE18" s="69" t="str">
        <f>IF(J10&gt;=21,I21,"")</f>
        <v>← अंतरराष्ट्रीय पद्वति →</v>
      </c>
      <c r="AF18" s="69"/>
      <c r="AG18" s="69"/>
      <c r="AH18" s="69"/>
      <c r="AI18" s="69"/>
      <c r="AJ18" s="22"/>
      <c r="AK18" s="22"/>
      <c r="AL18" s="22"/>
      <c r="AM18" s="55"/>
    </row>
    <row r="19" spans="1:39" ht="20.100000000000001" customHeight="1" x14ac:dyDescent="0.25">
      <c r="A19" s="1">
        <v>19</v>
      </c>
      <c r="B19" s="1" t="s">
        <v>18</v>
      </c>
      <c r="C19" s="15" t="s">
        <v>270</v>
      </c>
      <c r="D19" s="3" t="s">
        <v>121</v>
      </c>
      <c r="E19" s="3" t="s">
        <v>424</v>
      </c>
      <c r="F19" s="15" t="s">
        <v>220</v>
      </c>
      <c r="G19" s="6" t="s">
        <v>515</v>
      </c>
      <c r="I19" s="4" t="s">
        <v>535</v>
      </c>
      <c r="K19" s="24" t="str">
        <f t="shared" si="0"/>
        <v/>
      </c>
      <c r="AA19" s="28"/>
      <c r="AB19" s="50"/>
      <c r="AC19" s="29"/>
      <c r="AD19" s="29"/>
      <c r="AE19" s="70"/>
      <c r="AF19" s="70"/>
      <c r="AG19" s="70"/>
      <c r="AH19" s="70"/>
      <c r="AI19" s="70"/>
      <c r="AJ19" s="29"/>
      <c r="AK19" s="22"/>
      <c r="AL19" s="22"/>
      <c r="AM19" s="55"/>
    </row>
    <row r="20" spans="1:39" ht="15.75" customHeight="1" x14ac:dyDescent="0.25">
      <c r="A20" s="1">
        <v>20</v>
      </c>
      <c r="B20" s="1" t="s">
        <v>19</v>
      </c>
      <c r="C20" s="15" t="s">
        <v>271</v>
      </c>
      <c r="D20" s="3" t="s">
        <v>122</v>
      </c>
      <c r="E20" s="3" t="s">
        <v>425</v>
      </c>
      <c r="F20" s="15" t="s">
        <v>221</v>
      </c>
      <c r="G20" s="6"/>
      <c r="I20" s="4" t="s">
        <v>536</v>
      </c>
      <c r="AA20" s="28"/>
      <c r="AB20" s="50"/>
      <c r="AC20" s="29"/>
      <c r="AD20" s="29"/>
      <c r="AE20" s="70"/>
      <c r="AF20" s="70"/>
      <c r="AG20" s="70"/>
      <c r="AH20" s="70"/>
      <c r="AI20" s="70"/>
      <c r="AJ20" s="29"/>
      <c r="AK20" s="22"/>
      <c r="AL20" s="22"/>
      <c r="AM20" s="55"/>
    </row>
    <row r="21" spans="1:39" ht="45.75" customHeight="1" thickBot="1" x14ac:dyDescent="0.3">
      <c r="A21" s="1">
        <v>21</v>
      </c>
      <c r="B21" s="1" t="s">
        <v>20</v>
      </c>
      <c r="C21" s="15" t="s">
        <v>272</v>
      </c>
      <c r="D21" s="3" t="s">
        <v>123</v>
      </c>
      <c r="E21" s="3" t="s">
        <v>426</v>
      </c>
      <c r="F21" s="15" t="s">
        <v>222</v>
      </c>
      <c r="G21" s="6"/>
      <c r="I21" s="4" t="s">
        <v>539</v>
      </c>
      <c r="AA21" s="28"/>
      <c r="AB21" s="22"/>
      <c r="AC21" s="22"/>
      <c r="AD21" s="54" t="str">
        <f>IF(J10&gt;=29,O45,IF(J10&gt;=28,"",IF(J10&gt;=27,O45,IF(J10&gt;=11,"",""))))</f>
        <v>300</v>
      </c>
      <c r="AE21" s="54"/>
      <c r="AF21" s="54"/>
      <c r="AG21" s="54"/>
      <c r="AH21" s="54"/>
      <c r="AI21" s="54"/>
      <c r="AJ21" s="54"/>
      <c r="AK21" s="22"/>
      <c r="AL21" s="22"/>
      <c r="AM21" s="55"/>
    </row>
    <row r="22" spans="1:39" ht="18" customHeight="1" thickTop="1" thickBot="1" x14ac:dyDescent="0.3">
      <c r="A22" s="1">
        <v>22</v>
      </c>
      <c r="B22" s="1" t="s">
        <v>21</v>
      </c>
      <c r="C22" s="15" t="s">
        <v>273</v>
      </c>
      <c r="D22" s="3" t="s">
        <v>124</v>
      </c>
      <c r="E22" s="3" t="s">
        <v>427</v>
      </c>
      <c r="F22" s="15" t="s">
        <v>223</v>
      </c>
      <c r="G22" s="6"/>
      <c r="I22" s="4" t="s">
        <v>537</v>
      </c>
      <c r="AA22" s="28"/>
      <c r="AB22" s="51" t="str">
        <f>IF(J10&gt;=28,N35,IF(J10&gt;=11,"",""))</f>
        <v xml:space="preserve">तीन सौ </v>
      </c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5"/>
    </row>
    <row r="23" spans="1:39" ht="18" customHeight="1" thickTop="1" thickBot="1" x14ac:dyDescent="0.3">
      <c r="A23" s="1">
        <v>23</v>
      </c>
      <c r="B23" s="1" t="s">
        <v>22</v>
      </c>
      <c r="C23" s="15" t="s">
        <v>274</v>
      </c>
      <c r="D23" s="3" t="s">
        <v>125</v>
      </c>
      <c r="E23" s="3" t="s">
        <v>428</v>
      </c>
      <c r="F23" s="15" t="s">
        <v>224</v>
      </c>
      <c r="G23" s="6"/>
      <c r="I23" s="4" t="s">
        <v>538</v>
      </c>
      <c r="AA23" s="28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5"/>
    </row>
    <row r="24" spans="1:39" ht="18.75" hidden="1" customHeight="1" thickBot="1" x14ac:dyDescent="0.3">
      <c r="A24" s="1">
        <v>24</v>
      </c>
      <c r="B24" s="1" t="s">
        <v>23</v>
      </c>
      <c r="C24" s="15" t="s">
        <v>275</v>
      </c>
      <c r="D24" s="3" t="s">
        <v>126</v>
      </c>
      <c r="E24" s="3" t="s">
        <v>429</v>
      </c>
      <c r="F24" s="15" t="s">
        <v>225</v>
      </c>
      <c r="G24" s="6"/>
      <c r="I24" s="4" t="s">
        <v>540</v>
      </c>
      <c r="AA24" s="28"/>
      <c r="AB24" s="30"/>
      <c r="AC24" s="30"/>
      <c r="AD24" s="30"/>
      <c r="AE24" s="30"/>
      <c r="AF24" s="30"/>
      <c r="AG24" s="31"/>
      <c r="AH24" s="30"/>
      <c r="AI24" s="30"/>
      <c r="AJ24" s="30"/>
      <c r="AK24" s="30"/>
      <c r="AL24" s="30"/>
      <c r="AM24" s="55"/>
    </row>
    <row r="25" spans="1:39" ht="20.100000000000001" customHeight="1" thickTop="1" thickBot="1" x14ac:dyDescent="0.3">
      <c r="A25" s="1">
        <v>25</v>
      </c>
      <c r="B25" s="1" t="s">
        <v>24</v>
      </c>
      <c r="C25" s="15" t="s">
        <v>276</v>
      </c>
      <c r="D25" s="3" t="s">
        <v>127</v>
      </c>
      <c r="E25" s="3" t="s">
        <v>430</v>
      </c>
      <c r="F25" s="15" t="s">
        <v>226</v>
      </c>
      <c r="G25" s="6"/>
      <c r="AA25" s="28"/>
      <c r="AB25" s="47" t="str">
        <f>IF(J10&gt;=28,O35,IF(J10&gt;=11,"",""))</f>
        <v xml:space="preserve">THREE HUNDRED 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55"/>
    </row>
    <row r="26" spans="1:39" ht="20.100000000000001" customHeight="1" thickTop="1" thickBot="1" x14ac:dyDescent="0.3">
      <c r="A26" s="1">
        <v>26</v>
      </c>
      <c r="B26" s="1" t="s">
        <v>25</v>
      </c>
      <c r="C26" s="15" t="s">
        <v>277</v>
      </c>
      <c r="D26" s="3" t="s">
        <v>128</v>
      </c>
      <c r="E26" s="3" t="s">
        <v>431</v>
      </c>
      <c r="F26" s="15" t="s">
        <v>227</v>
      </c>
      <c r="G26" s="6"/>
      <c r="AA26" s="28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55"/>
    </row>
    <row r="27" spans="1:39" ht="15.75" hidden="1" customHeight="1" thickBot="1" x14ac:dyDescent="0.3">
      <c r="A27" s="1">
        <v>27</v>
      </c>
      <c r="B27" s="1" t="s">
        <v>26</v>
      </c>
      <c r="C27" s="15" t="s">
        <v>278</v>
      </c>
      <c r="D27" s="3" t="s">
        <v>129</v>
      </c>
      <c r="E27" s="3" t="s">
        <v>432</v>
      </c>
      <c r="F27" s="15" t="s">
        <v>228</v>
      </c>
      <c r="G27" s="6"/>
      <c r="AA27" s="2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55"/>
    </row>
    <row r="28" spans="1:39" ht="12" customHeight="1" thickTop="1" thickBot="1" x14ac:dyDescent="0.3">
      <c r="A28" s="1">
        <v>28</v>
      </c>
      <c r="B28" s="1" t="s">
        <v>27</v>
      </c>
      <c r="C28" s="15" t="s">
        <v>279</v>
      </c>
      <c r="D28" s="3" t="s">
        <v>130</v>
      </c>
      <c r="E28" s="3" t="s">
        <v>433</v>
      </c>
      <c r="F28" s="15" t="s">
        <v>229</v>
      </c>
      <c r="G28" s="6"/>
      <c r="AA28" s="28"/>
      <c r="AB28" s="49" t="str">
        <f>IF(J10&gt;=28,P35,IF(J10&gt;=11,"",""))</f>
        <v xml:space="preserve">थ्री हण्ड्रेड </v>
      </c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55"/>
    </row>
    <row r="29" spans="1:39" ht="12" customHeight="1" thickTop="1" thickBot="1" x14ac:dyDescent="0.3">
      <c r="A29" s="1">
        <v>29</v>
      </c>
      <c r="B29" s="1" t="s">
        <v>28</v>
      </c>
      <c r="C29" s="15" t="s">
        <v>280</v>
      </c>
      <c r="D29" s="3" t="s">
        <v>131</v>
      </c>
      <c r="E29" s="3" t="s">
        <v>434</v>
      </c>
      <c r="F29" s="15" t="s">
        <v>230</v>
      </c>
      <c r="G29" s="6"/>
      <c r="AA29" s="28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55"/>
    </row>
    <row r="30" spans="1:39" ht="15.75" thickTop="1" x14ac:dyDescent="0.25">
      <c r="A30" s="1">
        <v>30</v>
      </c>
      <c r="B30" s="1" t="s">
        <v>29</v>
      </c>
      <c r="C30" s="15" t="s">
        <v>281</v>
      </c>
      <c r="D30" s="3" t="s">
        <v>132</v>
      </c>
      <c r="E30" s="3" t="s">
        <v>435</v>
      </c>
      <c r="F30" s="15" t="s">
        <v>231</v>
      </c>
      <c r="G30" s="6"/>
      <c r="AA30" s="28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5"/>
    </row>
    <row r="31" spans="1:39" x14ac:dyDescent="0.25">
      <c r="A31" s="1">
        <v>31</v>
      </c>
      <c r="B31" s="1" t="s">
        <v>30</v>
      </c>
      <c r="C31" s="15" t="s">
        <v>282</v>
      </c>
      <c r="D31" s="3" t="s">
        <v>133</v>
      </c>
      <c r="E31" s="3" t="s">
        <v>436</v>
      </c>
      <c r="F31" s="15" t="s">
        <v>232</v>
      </c>
      <c r="G31" s="6"/>
    </row>
    <row r="32" spans="1:39" ht="15" customHeight="1" x14ac:dyDescent="0.25">
      <c r="A32" s="1">
        <v>32</v>
      </c>
      <c r="B32" s="1" t="s">
        <v>31</v>
      </c>
      <c r="C32" s="15" t="s">
        <v>283</v>
      </c>
      <c r="D32" s="3" t="s">
        <v>134</v>
      </c>
      <c r="E32" s="3" t="s">
        <v>437</v>
      </c>
      <c r="F32" s="15" t="s">
        <v>233</v>
      </c>
      <c r="G32" s="6"/>
      <c r="I32" s="4">
        <v>1</v>
      </c>
      <c r="K32" s="10">
        <f>IF($J$46&gt;=I32,RIGHT($I$46,I32)*1,"")</f>
        <v>0</v>
      </c>
      <c r="L32" s="10">
        <f t="shared" ref="L32:L44" si="1">LEN(K32)</f>
        <v>1</v>
      </c>
      <c r="M32" s="32" t="str">
        <f>IF(L32=1,VLOOKUP(K32,$H$1:$I$10,2,0),"")</f>
        <v>०</v>
      </c>
      <c r="N32" s="64" t="str">
        <f>IF(I46&gt;=1,(IF(J46&gt;=I58,CONCATENATE(M44,M43,L1,M42,M41,L1,M40,M39,L1,M38,M37,L1,M36,M35,L1,M34,M33,M32),IF(J46&gt;=I56,CONCATENATE(M42,M41,L1,M40,M39,L1,M38,M37,L1,M36,M35,L1,M34,M33,M32),IF(J46&gt;=I54,CONCATENATE(M40,M39,L1,M38,M37,L1,M36,M35,L1,M34,M33,M32),IF(J46&gt;=I52,CONCATENATE(M38,M37,L1,M36,M35,L1,M34,M33,M32),IF(J46&gt;=I50,CONCATENATE(M36,M35,L1,M34,M33,M32),IF(J46&gt;=I49,CONCATENATE(M34,M33,M32),IF(J46&gt;=I47,CONCATENATE(M33,M32),"")))))))),"")</f>
        <v>३००</v>
      </c>
      <c r="O32" s="64"/>
      <c r="P32" s="64"/>
      <c r="R32" s="63" t="str">
        <f>IF($J$46&gt;=$I49,(IF(R47&gt;=2,CONCATENATE(Q49,Q47),IF(R47&gt;=1,CONCATENATE(Q49,$K$1,Q47),""))),IF($J$46&gt;=$I47,(IF(R47&gt;=2,Q47,IF(R47&gt;=1,CONCATENATE($K$1,Q47),""))),""))</f>
        <v>300</v>
      </c>
      <c r="S32" s="63" t="str">
        <f>IF($J$46&gt;=$I49,(IF($Q49&gt;=1,CONCATENATE(S49,S47),IF($Q49&gt;=0,S47,""))),IF($J$46&gt;=$I47,S47,""))</f>
        <v xml:space="preserve">तीन सौ </v>
      </c>
      <c r="T32" s="63" t="str">
        <f>IF($J$46&gt;=$I49,(IF($Q49&gt;=1,CONCATENATE(T49,T47),IF($Q49&gt;=0,T47,""))),IF($J$46&gt;=$I47,T47,""))</f>
        <v xml:space="preserve">THREE HUNDRED </v>
      </c>
      <c r="U32" s="63" t="str">
        <f>IF($J$46&gt;=$I49,(IF($Q49&gt;=1,CONCATENATE(U49,U47),IF($Q49&gt;=0,U47,""))),IF($J$46&gt;=$I47,U47,""))</f>
        <v xml:space="preserve">थ्री हण्ड्रेड </v>
      </c>
    </row>
    <row r="33" spans="1:21" ht="15" customHeight="1" x14ac:dyDescent="0.25">
      <c r="A33" s="1">
        <v>33</v>
      </c>
      <c r="B33" s="1" t="s">
        <v>32</v>
      </c>
      <c r="C33" s="15" t="s">
        <v>284</v>
      </c>
      <c r="D33" s="3" t="s">
        <v>135</v>
      </c>
      <c r="E33" s="3" t="s">
        <v>438</v>
      </c>
      <c r="F33" s="15" t="s">
        <v>234</v>
      </c>
      <c r="G33" s="6"/>
      <c r="I33" s="4">
        <v>2</v>
      </c>
      <c r="K33" s="10">
        <f t="shared" ref="K33:K44" si="2">IF($J$46&gt;=I33,LEFT(RIGHT($I$46,I33),1)*1,"")</f>
        <v>0</v>
      </c>
      <c r="L33" s="10">
        <f t="shared" si="1"/>
        <v>1</v>
      </c>
      <c r="M33" s="32" t="str">
        <f t="shared" ref="M33:M44" si="3">IF(L33=1,VLOOKUP(K33,$H$1:$I$10,2,0),"")</f>
        <v>०</v>
      </c>
      <c r="N33" s="64"/>
      <c r="O33" s="64"/>
      <c r="P33" s="64"/>
      <c r="R33" s="63"/>
      <c r="S33" s="63"/>
      <c r="T33" s="63"/>
      <c r="U33" s="63"/>
    </row>
    <row r="34" spans="1:21" ht="15" customHeight="1" x14ac:dyDescent="0.25">
      <c r="A34" s="1">
        <v>34</v>
      </c>
      <c r="B34" s="1" t="s">
        <v>33</v>
      </c>
      <c r="C34" s="15" t="s">
        <v>285</v>
      </c>
      <c r="D34" s="3" t="s">
        <v>136</v>
      </c>
      <c r="E34" s="3" t="s">
        <v>439</v>
      </c>
      <c r="F34" s="15" t="s">
        <v>235</v>
      </c>
      <c r="G34" s="6"/>
      <c r="I34" s="4">
        <v>3</v>
      </c>
      <c r="K34" s="10">
        <f t="shared" si="2"/>
        <v>3</v>
      </c>
      <c r="L34" s="10">
        <f t="shared" si="1"/>
        <v>1</v>
      </c>
      <c r="M34" s="32" t="str">
        <f t="shared" si="3"/>
        <v>३</v>
      </c>
      <c r="N34" s="64"/>
      <c r="O34" s="64"/>
      <c r="P34" s="64"/>
      <c r="R34" s="63"/>
      <c r="S34" s="63"/>
      <c r="T34" s="63"/>
      <c r="U34" s="63"/>
    </row>
    <row r="35" spans="1:21" ht="15" customHeight="1" x14ac:dyDescent="0.25">
      <c r="A35" s="1">
        <v>35</v>
      </c>
      <c r="B35" s="1" t="s">
        <v>34</v>
      </c>
      <c r="C35" s="15" t="s">
        <v>286</v>
      </c>
      <c r="D35" s="3" t="s">
        <v>137</v>
      </c>
      <c r="E35" s="3" t="s">
        <v>440</v>
      </c>
      <c r="F35" s="15" t="s">
        <v>236</v>
      </c>
      <c r="G35" s="6"/>
      <c r="I35" s="4">
        <v>4</v>
      </c>
      <c r="K35" s="10" t="str">
        <f t="shared" si="2"/>
        <v/>
      </c>
      <c r="L35" s="10">
        <f t="shared" si="1"/>
        <v>0</v>
      </c>
      <c r="M35" s="32" t="str">
        <f t="shared" si="3"/>
        <v/>
      </c>
      <c r="N35" s="8" t="str">
        <f>IF($I$46&gt;=1,(IF($J$46&gt;=$I$59,CONCATENATE(S44,G19,S41,G18,S38,G17,S35,J50,S32),IF($J$46&gt;=$I$56,CONCATENATE(S41,G18,S38,G17,S35,J50,S32),IF($J$46&gt;=$I$53,CONCATENATE(S38,G17,S35,J50,S32),IF($J$46&gt;=$I$50,CONCATENATE(S35,J50,S32),IF($J$46&gt;=$I$47,S32,"")))))),"")</f>
        <v xml:space="preserve">तीन सौ </v>
      </c>
      <c r="O35" s="8" t="str">
        <f>IF($I$46&gt;=1,(IF($J$46&gt;=$I$59,CONCATENATE(T44,G16,T41,G15,T38,G14,T35,H50,T32),IF($J$46&gt;=$I$56,CONCATENATE(T41,G15,T38,G14,T35,H50,T32),IF($J$46&gt;=$I$53,CONCATENATE(T38,G14,T35,H50,T32),IF($J$46&gt;=$I$50,CONCATENATE(T35,H50,T32),IF($J$46&gt;=$I$47,T32,"")))))),"")</f>
        <v xml:space="preserve">THREE HUNDRED </v>
      </c>
      <c r="P35" s="8" t="str">
        <f>IF($I$46&gt;=1,(IF($J$46&gt;=$I$59,CONCATENATE(U44,G19,U41,G18,U38,H14,U35,G50,U32),IF($J$46&gt;=$I$56,CONCATENATE(U41,G18,U38,G17,U35,G50,U32),IF($J$46&gt;=$I$53,CONCATENATE(U38,G17,U35,G50,U32),IF($J$46&gt;=$I$50,CONCATENATE(U35,G50,U32),IF($J$46&gt;=$I$47,U32,"")))))),"")</f>
        <v xml:space="preserve">थ्री हण्ड्रेड </v>
      </c>
      <c r="Q35" s="8"/>
      <c r="R35" s="63" t="str">
        <f>IF($J$46&gt;=$I52,(IF(R50&gt;=2,CONCATENATE(Q52,Q50,$L$1),IF(R50&gt;=1,CONCATENATE(Q52,$K$1,Q50,$L$1),""))),IF($J$46&gt;=$I50,(IF(R50&gt;=2,CONCATENATE(Q50,$L$1),IF(R50&gt;=1,CONCATENATE($K$1,Q50,$L$1),""))),""))</f>
        <v/>
      </c>
      <c r="S35" s="63" t="str">
        <f>IF($J$46&gt;=$I52,(IF($Q52&gt;=1,CONCATENATE(S52,S50),IF($Q52&gt;=0,S50,""))),IF($J$46&gt;=$I50,S50,""))</f>
        <v/>
      </c>
      <c r="T35" s="63" t="str">
        <f>IF($J$46&gt;=$I52,(IF($Q52&gt;=1,CONCATENATE(T52,T50),IF($Q52&gt;=0,T50,""))),IF($J$46&gt;=$I50,T50,""))</f>
        <v/>
      </c>
      <c r="U35" s="63" t="str">
        <f>IF($J$46&gt;=$I52,(IF($Q52&gt;=1,CONCATENATE(U52,U50),IF($Q52&gt;=0,U50,""))),IF($J$46&gt;=$I50,U50,""))</f>
        <v/>
      </c>
    </row>
    <row r="36" spans="1:21" ht="19.5" customHeight="1" x14ac:dyDescent="0.25">
      <c r="A36" s="1">
        <v>36</v>
      </c>
      <c r="B36" s="1" t="s">
        <v>35</v>
      </c>
      <c r="C36" s="15" t="s">
        <v>287</v>
      </c>
      <c r="D36" s="3" t="s">
        <v>138</v>
      </c>
      <c r="E36" s="3" t="s">
        <v>441</v>
      </c>
      <c r="F36" s="15" t="s">
        <v>237</v>
      </c>
      <c r="G36" s="6"/>
      <c r="I36" s="4">
        <v>5</v>
      </c>
      <c r="K36" s="10" t="str">
        <f t="shared" si="2"/>
        <v/>
      </c>
      <c r="L36" s="10">
        <f t="shared" si="1"/>
        <v>0</v>
      </c>
      <c r="M36" s="32" t="str">
        <f t="shared" si="3"/>
        <v/>
      </c>
      <c r="N36" s="8"/>
      <c r="O36" s="8"/>
      <c r="P36" s="8"/>
      <c r="Q36" s="8"/>
      <c r="R36" s="63"/>
      <c r="S36" s="63"/>
      <c r="T36" s="63"/>
      <c r="U36" s="63"/>
    </row>
    <row r="37" spans="1:21" ht="18.75" customHeight="1" x14ac:dyDescent="0.25">
      <c r="A37" s="1">
        <v>37</v>
      </c>
      <c r="B37" s="1" t="s">
        <v>36</v>
      </c>
      <c r="C37" s="15" t="s">
        <v>288</v>
      </c>
      <c r="D37" s="3" t="s">
        <v>139</v>
      </c>
      <c r="E37" s="3" t="s">
        <v>442</v>
      </c>
      <c r="F37" s="15" t="s">
        <v>238</v>
      </c>
      <c r="G37" s="6"/>
      <c r="I37" s="4">
        <v>6</v>
      </c>
      <c r="K37" s="10" t="str">
        <f t="shared" si="2"/>
        <v/>
      </c>
      <c r="L37" s="10">
        <f t="shared" si="1"/>
        <v>0</v>
      </c>
      <c r="M37" s="32" t="str">
        <f t="shared" si="3"/>
        <v/>
      </c>
      <c r="N37" s="8"/>
      <c r="O37" s="8"/>
      <c r="P37" s="8"/>
      <c r="Q37" s="8"/>
      <c r="R37" s="63"/>
      <c r="S37" s="63"/>
      <c r="T37" s="63"/>
      <c r="U37" s="63"/>
    </row>
    <row r="38" spans="1:21" x14ac:dyDescent="0.25">
      <c r="A38" s="1">
        <v>38</v>
      </c>
      <c r="B38" s="1" t="s">
        <v>37</v>
      </c>
      <c r="C38" s="15" t="s">
        <v>289</v>
      </c>
      <c r="D38" s="3" t="s">
        <v>140</v>
      </c>
      <c r="E38" s="3" t="s">
        <v>443</v>
      </c>
      <c r="F38" s="15" t="s">
        <v>239</v>
      </c>
      <c r="G38" s="6"/>
      <c r="I38" s="4">
        <v>7</v>
      </c>
      <c r="K38" s="10" t="str">
        <f t="shared" si="2"/>
        <v/>
      </c>
      <c r="L38" s="10">
        <f t="shared" si="1"/>
        <v>0</v>
      </c>
      <c r="M38" s="32" t="str">
        <f t="shared" si="3"/>
        <v/>
      </c>
      <c r="N38" s="8"/>
      <c r="O38" s="8"/>
      <c r="P38" s="8"/>
      <c r="Q38" s="8"/>
      <c r="R38" s="63" t="str">
        <f>IF($J$46&gt;=$I55,(IF(R53&gt;=2,CONCATENATE(Q55,Q53,$L$1),IF(R53&gt;=1,CONCATENATE(Q55,$K$1,Q53,$L$1),""))),IF($J$46&gt;=$I53,(IF(R53&gt;=2,CONCATENATE(Q53,$L$1),IF(R53&gt;=1,CONCATENATE($K$1,Q53,$L$1),""))),""))</f>
        <v/>
      </c>
      <c r="S38" s="63" t="str">
        <f>IF($J$46&gt;=$I55,(IF($Q55&gt;=1,CONCATENATE(S55,S53),IF($Q55&gt;=0,S53,""))),IF($J$46&gt;=$I53,S53,""))</f>
        <v/>
      </c>
      <c r="T38" s="63" t="str">
        <f>IF($J$46&gt;=$I55,(IF($Q55&gt;=1,CONCATENATE(T55,T53),IF($Q55&gt;=0,T53,""))),IF($J$46&gt;=$I53,T53,""))</f>
        <v/>
      </c>
      <c r="U38" s="63" t="str">
        <f>IF($J$46&gt;=$I55,(IF($Q55&gt;=1,CONCATENATE(U55,U53),IF($Q55&gt;=0,U53,""))),IF($J$46&gt;=$I53,U53,""))</f>
        <v/>
      </c>
    </row>
    <row r="39" spans="1:21" x14ac:dyDescent="0.25">
      <c r="A39" s="1">
        <v>39</v>
      </c>
      <c r="B39" s="1" t="s">
        <v>38</v>
      </c>
      <c r="C39" s="15" t="s">
        <v>290</v>
      </c>
      <c r="D39" s="3" t="s">
        <v>141</v>
      </c>
      <c r="E39" s="3" t="s">
        <v>444</v>
      </c>
      <c r="F39" s="15" t="s">
        <v>240</v>
      </c>
      <c r="G39" s="6"/>
      <c r="I39" s="4">
        <v>8</v>
      </c>
      <c r="K39" s="10" t="str">
        <f t="shared" si="2"/>
        <v/>
      </c>
      <c r="L39" s="10">
        <f t="shared" si="1"/>
        <v>0</v>
      </c>
      <c r="M39" s="32" t="str">
        <f t="shared" si="3"/>
        <v/>
      </c>
      <c r="N39" s="8"/>
      <c r="O39" s="8"/>
      <c r="P39" s="8"/>
      <c r="Q39" s="8"/>
      <c r="R39" s="63"/>
      <c r="S39" s="63"/>
      <c r="T39" s="63"/>
      <c r="U39" s="63"/>
    </row>
    <row r="40" spans="1:21" x14ac:dyDescent="0.25">
      <c r="A40" s="1">
        <v>40</v>
      </c>
      <c r="B40" s="1" t="s">
        <v>39</v>
      </c>
      <c r="C40" s="15" t="s">
        <v>291</v>
      </c>
      <c r="D40" s="3" t="s">
        <v>142</v>
      </c>
      <c r="E40" s="3" t="s">
        <v>445</v>
      </c>
      <c r="F40" s="15" t="s">
        <v>241</v>
      </c>
      <c r="G40" s="6"/>
      <c r="I40" s="4">
        <v>9</v>
      </c>
      <c r="K40" s="10" t="str">
        <f t="shared" si="2"/>
        <v/>
      </c>
      <c r="L40" s="10">
        <f t="shared" si="1"/>
        <v>0</v>
      </c>
      <c r="M40" s="32" t="str">
        <f t="shared" si="3"/>
        <v/>
      </c>
      <c r="N40" s="8"/>
      <c r="O40" s="8"/>
      <c r="P40" s="8"/>
      <c r="Q40" s="8"/>
      <c r="R40" s="63"/>
      <c r="S40" s="63"/>
      <c r="T40" s="63"/>
      <c r="U40" s="63"/>
    </row>
    <row r="41" spans="1:21" x14ac:dyDescent="0.25">
      <c r="A41" s="1">
        <v>41</v>
      </c>
      <c r="B41" s="1" t="s">
        <v>40</v>
      </c>
      <c r="C41" s="15" t="s">
        <v>292</v>
      </c>
      <c r="D41" s="3" t="s">
        <v>143</v>
      </c>
      <c r="E41" s="3" t="s">
        <v>446</v>
      </c>
      <c r="F41" s="15" t="s">
        <v>242</v>
      </c>
      <c r="G41" s="6"/>
      <c r="I41" s="4">
        <v>10</v>
      </c>
      <c r="K41" s="10" t="str">
        <f t="shared" si="2"/>
        <v/>
      </c>
      <c r="L41" s="10">
        <f t="shared" si="1"/>
        <v>0</v>
      </c>
      <c r="M41" s="32" t="str">
        <f t="shared" si="3"/>
        <v/>
      </c>
      <c r="N41" s="8"/>
      <c r="O41" s="8"/>
      <c r="P41" s="8"/>
      <c r="Q41" s="8"/>
      <c r="R41" s="63" t="str">
        <f>IF($J$46&gt;=$I58,(IF(R56&gt;=2,CONCATENATE(Q58,Q56,$L$1),IF(R56&gt;=1,CONCATENATE(Q58,$K$1,Q56,$L$1),""))),IF($J$46&gt;=$I56,(IF(R56&gt;=2,CONCATENATE(Q56,$L$1),IF(R56&gt;=1,CONCATENATE($K$1,Q56,$L$1),""))),""))</f>
        <v/>
      </c>
      <c r="S41" s="63" t="str">
        <f>IF($J$46&gt;=$I58,(IF($Q58&gt;=1,CONCATENATE(S58,S56),IF($Q58&gt;=0,S56,""))),IF($J$46&gt;=$I56,S56,""))</f>
        <v/>
      </c>
      <c r="T41" s="63" t="str">
        <f>IF($J$46&gt;=$I58,(IF($Q58&gt;=1,CONCATENATE(T58,T56),IF($Q58&gt;=0,T56,""))),IF($J$46&gt;=$I56,T56,""))</f>
        <v/>
      </c>
      <c r="U41" s="63" t="str">
        <f>IF($J$46&gt;=$I58,(IF($Q58&gt;=1,CONCATENATE(U58,U56),IF($Q58&gt;=0,U56,""))),IF($J$46&gt;=$I56,U56,""))</f>
        <v/>
      </c>
    </row>
    <row r="42" spans="1:21" x14ac:dyDescent="0.25">
      <c r="A42" s="1">
        <v>42</v>
      </c>
      <c r="B42" s="1" t="s">
        <v>41</v>
      </c>
      <c r="C42" s="15" t="s">
        <v>293</v>
      </c>
      <c r="D42" s="3" t="s">
        <v>144</v>
      </c>
      <c r="E42" s="3" t="s">
        <v>447</v>
      </c>
      <c r="F42" s="15" t="s">
        <v>243</v>
      </c>
      <c r="G42" s="6"/>
      <c r="I42" s="4">
        <v>11</v>
      </c>
      <c r="K42" s="10" t="str">
        <f t="shared" si="2"/>
        <v/>
      </c>
      <c r="L42" s="10">
        <f t="shared" si="1"/>
        <v>0</v>
      </c>
      <c r="M42" s="32" t="str">
        <f t="shared" si="3"/>
        <v/>
      </c>
      <c r="N42" s="8"/>
      <c r="O42" s="8"/>
      <c r="P42" s="8"/>
      <c r="Q42" s="8"/>
      <c r="R42" s="63"/>
      <c r="S42" s="63"/>
      <c r="T42" s="63"/>
      <c r="U42" s="63"/>
    </row>
    <row r="43" spans="1:21" x14ac:dyDescent="0.25">
      <c r="A43" s="1">
        <v>43</v>
      </c>
      <c r="B43" s="1" t="s">
        <v>42</v>
      </c>
      <c r="C43" s="15" t="s">
        <v>294</v>
      </c>
      <c r="D43" s="3" t="s">
        <v>145</v>
      </c>
      <c r="E43" s="3" t="s">
        <v>448</v>
      </c>
      <c r="F43" s="15" t="s">
        <v>244</v>
      </c>
      <c r="G43" s="6"/>
      <c r="I43" s="4">
        <v>12</v>
      </c>
      <c r="K43" s="10" t="str">
        <f t="shared" si="2"/>
        <v/>
      </c>
      <c r="L43" s="10">
        <f t="shared" si="1"/>
        <v>0</v>
      </c>
      <c r="M43" s="32" t="str">
        <f t="shared" si="3"/>
        <v/>
      </c>
      <c r="N43" s="8"/>
      <c r="O43" s="8"/>
      <c r="P43" s="8"/>
      <c r="Q43" s="8"/>
      <c r="R43" s="63"/>
      <c r="S43" s="63"/>
      <c r="T43" s="63"/>
      <c r="U43" s="63"/>
    </row>
    <row r="44" spans="1:21" x14ac:dyDescent="0.25">
      <c r="A44" s="1">
        <v>44</v>
      </c>
      <c r="B44" s="1" t="s">
        <v>43</v>
      </c>
      <c r="C44" s="15" t="s">
        <v>295</v>
      </c>
      <c r="D44" s="3" t="s">
        <v>146</v>
      </c>
      <c r="E44" s="3" t="s">
        <v>449</v>
      </c>
      <c r="F44" s="15" t="s">
        <v>245</v>
      </c>
      <c r="G44" s="6"/>
      <c r="I44" s="4">
        <v>13</v>
      </c>
      <c r="K44" s="10" t="str">
        <f t="shared" si="2"/>
        <v/>
      </c>
      <c r="L44" s="10">
        <f t="shared" si="1"/>
        <v>0</v>
      </c>
      <c r="M44" s="32" t="str">
        <f t="shared" si="3"/>
        <v/>
      </c>
      <c r="N44" s="8"/>
      <c r="O44" s="8"/>
      <c r="P44" s="8"/>
      <c r="Q44" s="8"/>
      <c r="R44" s="8" t="str">
        <f>IF($J$46&gt;=$I59,CONCATENATE(Q59,L1),"")</f>
        <v/>
      </c>
      <c r="S44" s="8" t="str">
        <f>IF($J$46&gt;=$I59,S59,"")</f>
        <v/>
      </c>
      <c r="T44" s="8" t="str">
        <f>IF($J$46&gt;=$I59,T59,"")</f>
        <v/>
      </c>
      <c r="U44" s="8" t="str">
        <f>IF($J$46&gt;=$I59,U59,"")</f>
        <v/>
      </c>
    </row>
    <row r="45" spans="1:21" x14ac:dyDescent="0.25">
      <c r="A45" s="1">
        <v>45</v>
      </c>
      <c r="B45" s="1" t="s">
        <v>44</v>
      </c>
      <c r="C45" s="15" t="s">
        <v>296</v>
      </c>
      <c r="D45" s="3" t="s">
        <v>147</v>
      </c>
      <c r="E45" s="3" t="s">
        <v>450</v>
      </c>
      <c r="F45" s="15" t="s">
        <v>246</v>
      </c>
      <c r="G45" s="6"/>
      <c r="I45" s="4" t="str">
        <f>IF(J46&gt;=1,CONCATENATE(M58,M56,M54,M52,M50,M49,M47),"")</f>
        <v xml:space="preserve">तीन सौ </v>
      </c>
      <c r="K45" s="13" t="str">
        <f>IF(J46&gt;=1,CONCATENATE(N58,N56,N54,N52,N50,N49,N47),"")</f>
        <v xml:space="preserve">THREE HUNDRED </v>
      </c>
      <c r="L45" s="13" t="str">
        <f>IF(J46&gt;=1,CONCATENATE(O58,O56,O54,O52,O50,O49,O47),"")</f>
        <v xml:space="preserve">थ्री हण्ड्रेड </v>
      </c>
      <c r="M45" s="66" t="str">
        <f>IF(J46&gt;=I58,CONCATENATE(P58,L1,P56,L1,P54,L1,P52,L1,P50,L1,P49,P47),IF(J46&gt;=I56,CONCATENATE(P56,L1,P54,L1,P52,L1,P50,L1,P49,P47),IF(J46&gt;=I54,CONCATENATE(P54,L1,P52,L1,P50,L1,P49,P47),IF(J46&gt;=I52,CONCATENATE(P52,L1,P50,L1,P49,P47),IF(J46&gt;=I50,CONCATENATE(P50,L1,P49,P47),IF(J46&gt;=I49,CONCATENATE(P49,P47),IF(J46&gt;=I47,P47,"")))))))</f>
        <v>300</v>
      </c>
      <c r="N45" s="66"/>
      <c r="O45" s="71" t="str">
        <f>IF(I46&gt;=1,(IF(J46&gt;=1,CONCATENATE(R44,R41,R38,R35,R32),"")),"")</f>
        <v>300</v>
      </c>
      <c r="P45" s="71"/>
      <c r="Q45" s="71"/>
      <c r="S45" s="9"/>
      <c r="T45" s="9"/>
      <c r="U45" s="9"/>
    </row>
    <row r="46" spans="1:21" x14ac:dyDescent="0.25">
      <c r="A46" s="1">
        <v>46</v>
      </c>
      <c r="B46" s="1" t="s">
        <v>45</v>
      </c>
      <c r="C46" s="15" t="s">
        <v>297</v>
      </c>
      <c r="D46" s="3" t="s">
        <v>148</v>
      </c>
      <c r="E46" s="3" t="s">
        <v>451</v>
      </c>
      <c r="F46" s="15" t="s">
        <v>247</v>
      </c>
      <c r="G46" s="6"/>
      <c r="I46" s="33">
        <f>IF(AF3&gt;=1,AF3,"")</f>
        <v>300</v>
      </c>
      <c r="J46" s="4">
        <f>LEN(I46)</f>
        <v>3</v>
      </c>
      <c r="S46" s="9"/>
      <c r="T46" s="9"/>
      <c r="U46" s="9"/>
    </row>
    <row r="47" spans="1:21" x14ac:dyDescent="0.25">
      <c r="A47" s="1">
        <v>47</v>
      </c>
      <c r="B47" s="1" t="s">
        <v>46</v>
      </c>
      <c r="C47" s="15" t="s">
        <v>298</v>
      </c>
      <c r="D47" s="3" t="s">
        <v>149</v>
      </c>
      <c r="E47" s="3" t="s">
        <v>452</v>
      </c>
      <c r="F47" s="15" t="s">
        <v>248</v>
      </c>
      <c r="G47" s="6"/>
      <c r="I47" s="4">
        <v>1</v>
      </c>
      <c r="J47" s="67"/>
      <c r="K47" s="68">
        <f>IF($J$46&gt;=I48,RIGHT($I$46,I48)*1,IF($J$46&gt;=I47,RIGHT($I$46,I47)*1,""))</f>
        <v>0</v>
      </c>
      <c r="L47" s="68">
        <f>LEN(K47)</f>
        <v>1</v>
      </c>
      <c r="M47" s="67" t="str">
        <f>IF($J$46&gt;=I47,(IF(L47&gt;=1,(IF(K47&gt;=1,VLOOKUP(K47,$A$1:$B$99,2,0),"")),"")),"")</f>
        <v/>
      </c>
      <c r="N47" s="67" t="str">
        <f>IF($J$46&gt;=I47,(IF(L47&gt;=1,(IF(K47&gt;=1,VLOOKUP(K47,$A$1:$F$99,4,0),"")),"")),"")</f>
        <v/>
      </c>
      <c r="O47" s="67" t="str">
        <f>IF($J$46&gt;=I47,(IF(K47&gt;=1,(IF(L47&gt;=1,VLOOKUP(K47,$A$1:$F$99,5,0),"")),"")),"")</f>
        <v/>
      </c>
      <c r="P47" s="67" t="str">
        <f>IF($J$46&gt;=I48,(IF(K47&gt;=10,K47,IF(K47&gt;=0,CONCATENATE($K$1,K47),""))),IF($J$46&gt;=I47,(IF(K47&gt;=0,K47,"")),""))</f>
        <v>00</v>
      </c>
      <c r="Q47" s="68">
        <f>IF($J$46&gt;=I48,RIGHT($I$46,I48)*1,IF($J$46&gt;=I47,RIGHT($I$46,I47)*1,""))</f>
        <v>0</v>
      </c>
      <c r="R47" s="68">
        <f>LEN(Q47)</f>
        <v>1</v>
      </c>
      <c r="S47" s="72" t="str">
        <f>IF($J$46&gt;=I47,(IF(R47&gt;=1,(IF(Q47&gt;=1,VLOOKUP(Q47,$A$1:$B$99,2,0),"")),"")),"")</f>
        <v/>
      </c>
      <c r="T47" s="72" t="str">
        <f>IF($J$46&gt;=I47,(IF(R47&gt;=1,(IF(Q47&gt;=1,VLOOKUP(Q47,$A$1:$F$99,4,0),"")),"")),"")</f>
        <v/>
      </c>
      <c r="U47" s="72" t="str">
        <f>IF($J$46&gt;=I47,(IF(Q47&gt;=1,(IF(R47&gt;=1,VLOOKUP(Q47,$A$1:$F$99,5,0),"")),"")),"")</f>
        <v/>
      </c>
    </row>
    <row r="48" spans="1:21" x14ac:dyDescent="0.25">
      <c r="A48" s="1">
        <v>48</v>
      </c>
      <c r="B48" s="1" t="s">
        <v>47</v>
      </c>
      <c r="C48" s="15" t="s">
        <v>299</v>
      </c>
      <c r="D48" s="3" t="s">
        <v>150</v>
      </c>
      <c r="E48" s="3" t="s">
        <v>453</v>
      </c>
      <c r="F48" s="15" t="s">
        <v>249</v>
      </c>
      <c r="G48" s="6"/>
      <c r="I48" s="4">
        <v>2</v>
      </c>
      <c r="J48" s="67"/>
      <c r="K48" s="68"/>
      <c r="L48" s="68"/>
      <c r="M48" s="67"/>
      <c r="N48" s="67"/>
      <c r="O48" s="67"/>
      <c r="P48" s="67"/>
      <c r="Q48" s="68"/>
      <c r="R48" s="68"/>
      <c r="S48" s="72"/>
      <c r="T48" s="72"/>
      <c r="U48" s="72"/>
    </row>
    <row r="49" spans="1:21" x14ac:dyDescent="0.25">
      <c r="A49" s="1">
        <v>49</v>
      </c>
      <c r="B49" s="1" t="s">
        <v>48</v>
      </c>
      <c r="C49" s="15" t="s">
        <v>300</v>
      </c>
      <c r="D49" s="3" t="s">
        <v>151</v>
      </c>
      <c r="E49" s="3" t="s">
        <v>454</v>
      </c>
      <c r="F49" s="15" t="s">
        <v>250</v>
      </c>
      <c r="G49" s="6" t="s">
        <v>513</v>
      </c>
      <c r="H49" s="4" t="s">
        <v>401</v>
      </c>
      <c r="I49" s="4">
        <v>3</v>
      </c>
      <c r="J49" s="13" t="s">
        <v>528</v>
      </c>
      <c r="K49" s="10">
        <f>IF($J$46&gt;=I49,LEFT(RIGHT($I$46,I49),1)*1,"")</f>
        <v>3</v>
      </c>
      <c r="L49" s="10">
        <f>LEN(K49)</f>
        <v>1</v>
      </c>
      <c r="M49" s="13" t="str">
        <f>IF($J$46&gt;=I49,(IF(L49&gt;=1,(IF(K49&gt;=1,CONCATENATE(VLOOKUP(K49,$A$1:$B$99,2,0),J49),"")),"")),"")</f>
        <v xml:space="preserve">तीन सौ </v>
      </c>
      <c r="N49" s="13" t="str">
        <f>IF($J$46&gt;=I49,(IF(L49&gt;=1,(IF(K49&gt;=1,CONCATENATE(VLOOKUP(K49,$A$1:$F$99,4,0)," ",H49),"")),"")),"")</f>
        <v xml:space="preserve">THREE HUNDRED </v>
      </c>
      <c r="O49" s="13" t="str">
        <f>IF($J$46&gt;=I49,(IF(L49&gt;=1,(IF(K49&gt;=1,CONCATENATE(VLOOKUP(K49,$A$1:$F$99,5,0),G49),"")),"")),"")</f>
        <v xml:space="preserve">थ्री हण्ड्रेड </v>
      </c>
      <c r="P49" s="13">
        <f>IF($J$46&gt;=I49,(IF(K49&gt;=0,K49,"")),"")</f>
        <v>3</v>
      </c>
      <c r="Q49" s="10">
        <f>IF($J$46&gt;=I49,LEFT(RIGHT($I$46,I49),1)*1,"")</f>
        <v>3</v>
      </c>
      <c r="R49" s="14">
        <f>LEN(Q49)</f>
        <v>1</v>
      </c>
      <c r="S49" s="12" t="str">
        <f>IF($J$46&gt;=I49,(IF(R49&gt;=1,(IF(Q49&gt;=1,CONCATENATE(VLOOKUP(Q49,$A$1:$B$99,2,0),J49),"")),"")),"")</f>
        <v xml:space="preserve">तीन सौ </v>
      </c>
      <c r="T49" s="12" t="str">
        <f>IF($J$46&gt;=I49,(IF(R49&gt;=1,(IF(Q49&gt;=1,CONCATENATE(VLOOKUP(Q49,$A$1:$F$99,4,0)," ",H49),"")),"")),"")</f>
        <v xml:space="preserve">THREE HUNDRED </v>
      </c>
      <c r="U49" s="12" t="str">
        <f>IF($J$46&gt;=I49,(IF(R49&gt;=1,(IF(Q49&gt;=1,CONCATENATE(VLOOKUP(Q49,$A$1:$F$99,5,0),G49),"")),"")),"")</f>
        <v xml:space="preserve">थ्री हण्ड्रेड </v>
      </c>
    </row>
    <row r="50" spans="1:21" x14ac:dyDescent="0.25">
      <c r="A50" s="1">
        <v>50</v>
      </c>
      <c r="B50" s="1" t="s">
        <v>49</v>
      </c>
      <c r="C50" s="15" t="s">
        <v>301</v>
      </c>
      <c r="D50" s="3" t="s">
        <v>152</v>
      </c>
      <c r="E50" s="3" t="s">
        <v>455</v>
      </c>
      <c r="F50" s="15" t="s">
        <v>251</v>
      </c>
      <c r="G50" s="6" t="s">
        <v>550</v>
      </c>
      <c r="H50" s="4" t="s">
        <v>554</v>
      </c>
      <c r="I50" s="4">
        <v>4</v>
      </c>
      <c r="J50" s="67" t="s">
        <v>514</v>
      </c>
      <c r="K50" s="68" t="str">
        <f>IF($J$46&gt;=I51,LEFT(RIGHT($I$46,I51),2)*1,IF($J$46&gt;=I50,LEFT(RIGHT($I$46,I50),1)*1,""))</f>
        <v/>
      </c>
      <c r="L50" s="68">
        <f>LEN(K50)</f>
        <v>0</v>
      </c>
      <c r="M50" s="67" t="str">
        <f>IF($J$46&gt;=I50,(IF(L50&gt;=1,(IF(K50&gt;=1,CONCATENATE(VLOOKUP(K50,$A$1:$B$99,2,0),J50),"")),"")),"")</f>
        <v/>
      </c>
      <c r="N50" s="67" t="str">
        <f>IF($J$46&gt;=I50,(IF(L50&gt;=1,(IF(K50&gt;=1,CONCATENATE(VLOOKUP(K50,$A$1:$F$99,4,0)," ",H50),"")),"")),"")</f>
        <v/>
      </c>
      <c r="O50" s="68" t="str">
        <f>IF($J$46&gt;=I50,(IF(L50&gt;=1,(IF(K50&gt;=1,CONCATENATE(VLOOKUP(K50,$A$1:$F$99,5,0),G50),"")),"")),"")</f>
        <v/>
      </c>
      <c r="P50" s="67" t="str">
        <f>IF($J$46&gt;=I51,(IF(K50&gt;=10,K50,IF(K50&gt;=0,CONCATENATE($K$1,K50),""))),IF($J$46&gt;=I50,(IF(K50&gt;=0,K50,"")),""))</f>
        <v/>
      </c>
      <c r="Q50" s="68" t="str">
        <f>IF($J$46&gt;=I51,LEFT(RIGHT($I$46,I51),2)*1,IF($J$46&gt;=I50,LEFT(RIGHT($I$46,I50),1)*1,""))</f>
        <v/>
      </c>
      <c r="R50" s="68">
        <f>LEN(Q50)</f>
        <v>0</v>
      </c>
      <c r="S50" s="72" t="str">
        <f>IF($J$46&gt;=I50,(IF(R50&gt;=1,(IF(Q50&gt;=1,VLOOKUP(Q50,$A$1:$B$99,2,0),"")),"")),"")</f>
        <v/>
      </c>
      <c r="T50" s="72" t="str">
        <f>IF($J$46&gt;=I50,(IF(R50&gt;=1,(IF(Q50&gt;=1,VLOOKUP(Q50,$A$1:$F$99,4,0),"")),"")),"")</f>
        <v/>
      </c>
      <c r="U50" s="72" t="str">
        <f>IF($J$46&gt;=I50,(IF(Q50&gt;=1,(IF(R50&gt;=1,VLOOKUP(Q50,$A$1:$F$99,5,0),"")),"")),"")</f>
        <v/>
      </c>
    </row>
    <row r="51" spans="1:21" x14ac:dyDescent="0.25">
      <c r="A51" s="1">
        <v>51</v>
      </c>
      <c r="B51" s="1" t="s">
        <v>50</v>
      </c>
      <c r="C51" s="15" t="s">
        <v>302</v>
      </c>
      <c r="D51" s="3" t="s">
        <v>153</v>
      </c>
      <c r="E51" s="3" t="s">
        <v>456</v>
      </c>
      <c r="F51" s="15" t="s">
        <v>352</v>
      </c>
      <c r="G51" s="6"/>
      <c r="I51" s="4">
        <v>5</v>
      </c>
      <c r="J51" s="67"/>
      <c r="K51" s="68"/>
      <c r="L51" s="68"/>
      <c r="M51" s="67"/>
      <c r="N51" s="67"/>
      <c r="O51" s="68"/>
      <c r="P51" s="67"/>
      <c r="Q51" s="68"/>
      <c r="R51" s="68"/>
      <c r="S51" s="72"/>
      <c r="T51" s="72"/>
      <c r="U51" s="72"/>
    </row>
    <row r="52" spans="1:21" ht="18.75" customHeight="1" x14ac:dyDescent="0.25">
      <c r="A52" s="1">
        <v>52</v>
      </c>
      <c r="B52" s="1" t="s">
        <v>51</v>
      </c>
      <c r="C52" s="15" t="s">
        <v>303</v>
      </c>
      <c r="D52" s="3" t="s">
        <v>154</v>
      </c>
      <c r="E52" s="3" t="s">
        <v>457</v>
      </c>
      <c r="F52" s="15" t="s">
        <v>353</v>
      </c>
      <c r="G52" s="67" t="s">
        <v>63</v>
      </c>
      <c r="H52" s="4" t="s">
        <v>402</v>
      </c>
      <c r="I52" s="4">
        <v>6</v>
      </c>
      <c r="J52" s="67" t="s">
        <v>529</v>
      </c>
      <c r="K52" s="68" t="str">
        <f>IF($J$46&gt;=I53,LEFT(RIGHT($I$46,I53),2)*1,IF($J$46&gt;=I52,LEFT(RIGHT($I$46,I52),1)*1,""))</f>
        <v/>
      </c>
      <c r="L52" s="68">
        <f>LEN(K52)</f>
        <v>0</v>
      </c>
      <c r="M52" s="67" t="str">
        <f>IF($J$46&gt;=I52,(IF(L52&gt;=1,(IF(K52&gt;=1,CONCATENATE(VLOOKUP(K52,$A$1:$B$99,2,0),J52),"")),"")),"")</f>
        <v/>
      </c>
      <c r="N52" s="67" t="str">
        <f>IF($J$46&gt;=I52,(IF(L52&gt;=1,(IF(K52&gt;=1,CONCATENATE(VLOOKUP(K52,$A$1:$F$99,4,0)," ",H52),"")),"")),"")</f>
        <v/>
      </c>
      <c r="O52" s="67" t="str">
        <f>IF($J$46&gt;=I52,(IF(L52&gt;=1,(IF(K52&gt;=1,CONCATENATE(VLOOKUP(K52,$A$1:$F$99,5,0),G52),"")),"")),"")</f>
        <v/>
      </c>
      <c r="P52" s="67" t="str">
        <f>IF($J$46&gt;=I53,(IF(K52&gt;=10,K52,IF(K52&gt;=0,CONCATENATE($K$1,K52),""))),IF($J$46&gt;=I52,(IF(K52&gt;=0,K52,"")),""))</f>
        <v/>
      </c>
      <c r="Q52" s="10" t="str">
        <f>IF($J$46&gt;=I52,LEFT(RIGHT($I$46,I52),1)*1,"")</f>
        <v/>
      </c>
      <c r="R52" s="14">
        <f>LEN(Q52)</f>
        <v>0</v>
      </c>
      <c r="S52" s="12" t="str">
        <f>IF($J$46&gt;=I52,(IF(R52&gt;=1,(IF(Q52&gt;=1,CONCATENATE(VLOOKUP(Q52,$A$1:$B$99,2,0),J49),"")),"")),"")</f>
        <v/>
      </c>
      <c r="T52" s="12" t="str">
        <f>IF($J$46&gt;=I52,(IF(R52&gt;=1,(IF(Q52&gt;=1,CONCATENATE(VLOOKUP(Q52,$A$1:$F$99,4,0)," ",H49),"")),"")),"")</f>
        <v/>
      </c>
      <c r="U52" s="12" t="str">
        <f>IF($J$46&gt;=I52,(IF(R52&gt;=1,(IF(Q52&gt;=1,CONCATENATE(VLOOKUP(Q52,$A$1:$F$99,5,0),G49),"")),"")),"")</f>
        <v/>
      </c>
    </row>
    <row r="53" spans="1:21" x14ac:dyDescent="0.25">
      <c r="A53" s="1">
        <v>53</v>
      </c>
      <c r="B53" s="1" t="s">
        <v>52</v>
      </c>
      <c r="C53" s="15" t="s">
        <v>304</v>
      </c>
      <c r="D53" s="3" t="s">
        <v>155</v>
      </c>
      <c r="E53" s="3" t="s">
        <v>458</v>
      </c>
      <c r="F53" s="15" t="s">
        <v>354</v>
      </c>
      <c r="G53" s="67"/>
      <c r="I53" s="4">
        <v>7</v>
      </c>
      <c r="J53" s="67"/>
      <c r="K53" s="68"/>
      <c r="L53" s="68"/>
      <c r="M53" s="67"/>
      <c r="N53" s="67"/>
      <c r="O53" s="67"/>
      <c r="P53" s="67"/>
      <c r="Q53" s="68" t="str">
        <f>IF($J$46&gt;=I54,LEFT(RIGHT($I$46,I54),2)*1,IF($J$46&gt;=I53,LEFT(RIGHT($I$46,I53),1)*1,""))</f>
        <v/>
      </c>
      <c r="R53" s="68">
        <f>LEN(Q53)</f>
        <v>0</v>
      </c>
      <c r="S53" s="72" t="str">
        <f>IF($J$46&gt;=I53,(IF(R53&gt;=1,(IF(Q53&gt;=1,VLOOKUP(Q53,$A$1:$B$99,2,0),"")),"")),"")</f>
        <v/>
      </c>
      <c r="T53" s="72" t="str">
        <f>IF($J$46&gt;=I53,(IF(R53&gt;=1,(IF(Q53&gt;=1,VLOOKUP(Q53,$A$1:$F$99,4,0),"")),"")),"")</f>
        <v/>
      </c>
      <c r="U53" s="72" t="str">
        <f>IF($J$46&gt;=I53,(IF(Q53&gt;=1,(IF(R53&gt;=1,VLOOKUP(Q53,$A$1:$F$99,5,0),"")),"")),"")</f>
        <v/>
      </c>
    </row>
    <row r="54" spans="1:21" x14ac:dyDescent="0.25">
      <c r="A54" s="1">
        <v>54</v>
      </c>
      <c r="B54" s="1" t="s">
        <v>53</v>
      </c>
      <c r="C54" s="15" t="s">
        <v>305</v>
      </c>
      <c r="D54" s="3" t="s">
        <v>156</v>
      </c>
      <c r="E54" s="3" t="s">
        <v>459</v>
      </c>
      <c r="F54" s="15" t="s">
        <v>355</v>
      </c>
      <c r="G54" s="67" t="s">
        <v>64</v>
      </c>
      <c r="H54" s="4" t="s">
        <v>403</v>
      </c>
      <c r="I54" s="4">
        <v>8</v>
      </c>
      <c r="J54" s="67" t="s">
        <v>530</v>
      </c>
      <c r="K54" s="68" t="str">
        <f>IF($J$46&gt;=I55,LEFT(RIGHT($I$46,I55),2)*1,IF($J$46&gt;=I54,LEFT(RIGHT($I$46,I54),1)*1,""))</f>
        <v/>
      </c>
      <c r="L54" s="68">
        <f>LEN(K54)</f>
        <v>0</v>
      </c>
      <c r="M54" s="67" t="str">
        <f>IF($J$46&gt;=I54,(IF(L54&gt;=1,(IF(K54&gt;=1,CONCATENATE(VLOOKUP(K54,$A$1:$B$99,2,0),J54),"")),"")),"")</f>
        <v/>
      </c>
      <c r="N54" s="67" t="str">
        <f>IF($J$46&gt;=I54,(IF(L54&gt;=1,(IF(K54&gt;=1,CONCATENATE(VLOOKUP(K54,$A$1:$F$99,4,0)," ",H54),"")),"")),"")</f>
        <v/>
      </c>
      <c r="O54" s="67" t="str">
        <f>IF($J$46&gt;=I54,(IF(L54&gt;=1,(IF(K54&gt;=1,CONCATENATE(VLOOKUP(K54,$A$1:$F$99,5,0),G54),"")),"")),"")</f>
        <v/>
      </c>
      <c r="P54" s="67" t="str">
        <f>IF($J$46&gt;=I55,(IF(K54&gt;=10,K54,IF(K54&gt;=0,CONCATENATE($K$1,K54),""))),IF($J$46&gt;=I54,(IF(K54&gt;=0,K54,"")),""))</f>
        <v/>
      </c>
      <c r="Q54" s="68"/>
      <c r="R54" s="68"/>
      <c r="S54" s="72"/>
      <c r="T54" s="72"/>
      <c r="U54" s="72"/>
    </row>
    <row r="55" spans="1:21" x14ac:dyDescent="0.25">
      <c r="A55" s="1">
        <v>55</v>
      </c>
      <c r="B55" s="1" t="s">
        <v>54</v>
      </c>
      <c r="C55" s="15" t="s">
        <v>306</v>
      </c>
      <c r="D55" s="3" t="s">
        <v>157</v>
      </c>
      <c r="E55" s="3" t="s">
        <v>460</v>
      </c>
      <c r="F55" s="15" t="s">
        <v>356</v>
      </c>
      <c r="G55" s="67"/>
      <c r="I55" s="4">
        <v>9</v>
      </c>
      <c r="J55" s="67"/>
      <c r="K55" s="68"/>
      <c r="L55" s="68"/>
      <c r="M55" s="67"/>
      <c r="N55" s="67"/>
      <c r="O55" s="67"/>
      <c r="P55" s="67"/>
      <c r="Q55" s="10" t="str">
        <f>IF($J$46&gt;=I55,LEFT(RIGHT($I$46,I55),1)*1,"")</f>
        <v/>
      </c>
      <c r="R55" s="14">
        <f>LEN(Q55)</f>
        <v>0</v>
      </c>
      <c r="S55" s="12" t="str">
        <f>IF($J$46&gt;=I55,(IF(R55&gt;=1,(IF(Q55&gt;=1,CONCATENATE(VLOOKUP(Q55,$A$1:$B$99,2,0),J49),"")),"")),"")</f>
        <v/>
      </c>
      <c r="T55" s="12" t="str">
        <f>IF($J$46&gt;=I55,(IF(R55&gt;=1,(IF(Q55&gt;=1,CONCATENATE(VLOOKUP(Q55,$A$1:$F$99,4,0)," ",H49),"")),"")),"")</f>
        <v/>
      </c>
      <c r="U55" s="12" t="str">
        <f>IF($J$46&gt;=I55,(IF(R55&gt;=1,(IF(Q55&gt;=1,CONCATENATE(VLOOKUP(Q55,$A$1:$F$99,5,0),G49),"")),"")),"")</f>
        <v/>
      </c>
    </row>
    <row r="56" spans="1:21" x14ac:dyDescent="0.25">
      <c r="A56" s="1">
        <v>56</v>
      </c>
      <c r="B56" s="1" t="s">
        <v>55</v>
      </c>
      <c r="C56" s="15" t="s">
        <v>307</v>
      </c>
      <c r="D56" s="3" t="s">
        <v>158</v>
      </c>
      <c r="E56" s="3" t="s">
        <v>461</v>
      </c>
      <c r="F56" s="15" t="s">
        <v>357</v>
      </c>
      <c r="G56" s="67" t="s">
        <v>65</v>
      </c>
      <c r="H56" s="4" t="s">
        <v>404</v>
      </c>
      <c r="I56" s="4">
        <v>10</v>
      </c>
      <c r="J56" s="67" t="s">
        <v>531</v>
      </c>
      <c r="K56" s="68" t="str">
        <f>IF($J$46&gt;=I57,LEFT(RIGHT($I$46,I57),2)*1,IF($J$46&gt;=I56,LEFT(RIGHT($I$46,I56),1)*1,""))</f>
        <v/>
      </c>
      <c r="L56" s="68">
        <f>LEN(K56)</f>
        <v>0</v>
      </c>
      <c r="M56" s="67" t="str">
        <f>IF($J$46&gt;=I56,(IF(L56&gt;=1,(IF(K56&gt;=1,CONCATENATE(VLOOKUP(K56,$A$1:$B$99,2,0),J56),"")),"")),"")</f>
        <v/>
      </c>
      <c r="N56" s="67" t="str">
        <f>IF($J$46&gt;=I56,(IF(L56&gt;=1,(IF(K56&gt;=1,CONCATENATE(VLOOKUP(K56,$A$1:$F$99,4,0)," ",H56),"")),"")),"")</f>
        <v/>
      </c>
      <c r="O56" s="67" t="str">
        <f>IF($J$46&gt;=I56,(IF(L56&gt;=1,(IF(K56&gt;=1,CONCATENATE(VLOOKUP(K56,$A$1:$F$99,5,0),G56),"")),"")),"")</f>
        <v/>
      </c>
      <c r="P56" s="67" t="str">
        <f>IF($J$46&gt;=I57,(IF(K56&gt;=10,K56,IF(K56&gt;=0,CONCATENATE($K$1,K56),""))),IF($J$46&gt;=I56,(IF(K56&gt;=0,K56,"")),""))</f>
        <v/>
      </c>
      <c r="Q56" s="68" t="str">
        <f>IF($J$46&gt;=I57,LEFT(RIGHT($I$46,I57),2)*1,IF($J$46&gt;=I56,LEFT(RIGHT($I$46,I56),1)*1,""))</f>
        <v/>
      </c>
      <c r="R56" s="68">
        <f>LEN(Q56)</f>
        <v>0</v>
      </c>
      <c r="S56" s="72" t="str">
        <f>IF($J$46&gt;=I56,(IF(R56&gt;=1,(IF(Q56&gt;=1,VLOOKUP(Q56,$A$1:$B$99,2,0),"")),"")),"")</f>
        <v/>
      </c>
      <c r="T56" s="72" t="str">
        <f>IF($J$46&gt;=I56,(IF(R56&gt;=1,(IF(Q56&gt;=1,VLOOKUP(Q56,$A$1:$F$99,4,0),"")),"")),"")</f>
        <v/>
      </c>
      <c r="U56" s="72" t="str">
        <f>IF($J$46&gt;=I56,(IF(Q56&gt;=1,(IF(R56&gt;=1,VLOOKUP(Q56,$A$1:$F$99,5,0),"")),"")),"")</f>
        <v/>
      </c>
    </row>
    <row r="57" spans="1:21" x14ac:dyDescent="0.25">
      <c r="A57" s="1">
        <v>57</v>
      </c>
      <c r="B57" s="1" t="s">
        <v>56</v>
      </c>
      <c r="C57" s="15" t="s">
        <v>308</v>
      </c>
      <c r="D57" s="3" t="s">
        <v>159</v>
      </c>
      <c r="E57" s="3" t="s">
        <v>462</v>
      </c>
      <c r="F57" s="15" t="s">
        <v>358</v>
      </c>
      <c r="G57" s="67"/>
      <c r="I57" s="4">
        <v>11</v>
      </c>
      <c r="J57" s="67"/>
      <c r="K57" s="68"/>
      <c r="L57" s="68"/>
      <c r="M57" s="67"/>
      <c r="N57" s="67"/>
      <c r="O57" s="67"/>
      <c r="P57" s="67"/>
      <c r="Q57" s="68"/>
      <c r="R57" s="68"/>
      <c r="S57" s="72"/>
      <c r="T57" s="72"/>
      <c r="U57" s="72"/>
    </row>
    <row r="58" spans="1:21" x14ac:dyDescent="0.25">
      <c r="A58" s="1">
        <v>58</v>
      </c>
      <c r="B58" s="1" t="s">
        <v>57</v>
      </c>
      <c r="C58" s="15" t="s">
        <v>309</v>
      </c>
      <c r="D58" s="3" t="s">
        <v>160</v>
      </c>
      <c r="E58" s="3" t="s">
        <v>463</v>
      </c>
      <c r="F58" s="15" t="s">
        <v>359</v>
      </c>
      <c r="G58" s="67" t="s">
        <v>66</v>
      </c>
      <c r="H58" s="4" t="s">
        <v>405</v>
      </c>
      <c r="I58" s="4">
        <v>12</v>
      </c>
      <c r="J58" s="67" t="s">
        <v>532</v>
      </c>
      <c r="K58" s="68" t="str">
        <f>IF($J$46&gt;=I59,LEFT(RIGHT($I$46,I59),2)*1,IF($J$46&gt;=I58,LEFT(RIGHT($I$46,I58),1)*1,""))</f>
        <v/>
      </c>
      <c r="L58" s="68">
        <f>LEN(K58)</f>
        <v>0</v>
      </c>
      <c r="M58" s="67" t="str">
        <f>IF($J$46&gt;=I58,(IF(L58&gt;=1,(IF(K58&gt;=1,CONCATENATE(VLOOKUP(K58,$A$1:$B$99,2,0),J58),"")),"")),"")</f>
        <v/>
      </c>
      <c r="N58" s="67" t="str">
        <f>IF($J$46&gt;=I58,(IF(L58&gt;=1,(IF(K58&gt;=1,CONCATENATE(VLOOKUP(K58,$A$1:$F$99,4,0)," ",H58),"")),"")),"")</f>
        <v/>
      </c>
      <c r="O58" s="67" t="str">
        <f>IF($J$46&gt;=I58,(IF(L58&gt;=1,(IF(K58&gt;=1,CONCATENATE(VLOOKUP(K58,$A$1:$F$99,5,0),G58),"")),"")),"")</f>
        <v/>
      </c>
      <c r="P58" s="67" t="str">
        <f>IF($J$46&gt;=I59,(IF(K58&gt;=10,K58,IF(K58&gt;=0,CONCATENATE($K$1,K58),""))),IF($J$46&gt;=I58,(IF(K58&gt;=0,K58,"")),""))</f>
        <v/>
      </c>
      <c r="Q58" s="10" t="str">
        <f>IF($J$46&gt;=I58,LEFT(RIGHT($I$46,I58),1)*1,"")</f>
        <v/>
      </c>
      <c r="R58" s="14">
        <f>LEN(Q58)</f>
        <v>0</v>
      </c>
      <c r="S58" s="12" t="str">
        <f>IF($J$46&gt;=I58,(IF(R58&gt;=1,(IF(Q58&gt;=1,CONCATENATE(VLOOKUP(Q58,$A$1:$B$99,2,0),J49),"")),"")),"")</f>
        <v/>
      </c>
      <c r="T58" s="12" t="str">
        <f>IF($J$46&gt;=I58,(IF(R58&gt;=1,(IF(Q58&gt;=1,CONCATENATE(VLOOKUP(Q58,$A$1:$F$99,4,0)," ",H49),"")),"")),"")</f>
        <v/>
      </c>
      <c r="U58" s="12" t="str">
        <f>IF($J$46&gt;=I58,(IF(R58&gt;=1,(IF(Q58&gt;=1,CONCATENATE(VLOOKUP(Q58,$A$1:$F$99,5,0),G49),"")),"")),"")</f>
        <v/>
      </c>
    </row>
    <row r="59" spans="1:21" x14ac:dyDescent="0.25">
      <c r="A59" s="1">
        <v>59</v>
      </c>
      <c r="B59" s="1" t="s">
        <v>58</v>
      </c>
      <c r="C59" s="15" t="s">
        <v>310</v>
      </c>
      <c r="D59" s="3" t="s">
        <v>161</v>
      </c>
      <c r="E59" s="3" t="s">
        <v>464</v>
      </c>
      <c r="F59" s="15" t="s">
        <v>360</v>
      </c>
      <c r="G59" s="67"/>
      <c r="I59" s="4">
        <v>13</v>
      </c>
      <c r="J59" s="67"/>
      <c r="K59" s="68"/>
      <c r="L59" s="68"/>
      <c r="M59" s="67"/>
      <c r="N59" s="67"/>
      <c r="O59" s="67"/>
      <c r="P59" s="67"/>
      <c r="Q59" s="10" t="str">
        <f>IF($J$46&gt;=I59,LEFT(RIGHT($I$46,I59),1)*1,"")</f>
        <v/>
      </c>
      <c r="R59" s="14">
        <f>LEN(Q59)</f>
        <v>0</v>
      </c>
      <c r="S59" s="12" t="str">
        <f>IF($J$46&gt;=I59,(IF(R59&gt;=1,(IF(Q59&gt;=1,CONCATENATE(VLOOKUP(Q59,$A$1:$B$99,2,0),J59),"")),"")),"")</f>
        <v/>
      </c>
      <c r="T59" s="12" t="str">
        <f>IF($J$46&gt;=I59,(IF(R59&gt;=1,(IF(Q59&gt;=1,CONCATENATE(VLOOKUP(Q59,$A$1:$F$99,4,0)," ",H59),"")),"")),"")</f>
        <v/>
      </c>
      <c r="U59" s="12" t="str">
        <f>IF($J$46&gt;=I59,(IF(R59&gt;=1,(IF(Q59&gt;=1,CONCATENATE(VLOOKUP(Q59,$A$1:$F$99,5,0),G59),"")),"")),"")</f>
        <v/>
      </c>
    </row>
    <row r="60" spans="1:21" x14ac:dyDescent="0.25">
      <c r="A60" s="1">
        <v>60</v>
      </c>
      <c r="B60" s="1" t="s">
        <v>59</v>
      </c>
      <c r="C60" s="15" t="s">
        <v>311</v>
      </c>
      <c r="D60" s="3" t="s">
        <v>162</v>
      </c>
      <c r="E60" s="3" t="s">
        <v>465</v>
      </c>
      <c r="F60" s="15" t="s">
        <v>361</v>
      </c>
      <c r="G60" s="6"/>
      <c r="Q60" s="11"/>
    </row>
    <row r="61" spans="1:21" x14ac:dyDescent="0.25">
      <c r="A61" s="1">
        <v>61</v>
      </c>
      <c r="B61" s="1" t="s">
        <v>60</v>
      </c>
      <c r="C61" s="15" t="s">
        <v>312</v>
      </c>
      <c r="D61" s="3" t="s">
        <v>163</v>
      </c>
      <c r="E61" s="3" t="s">
        <v>466</v>
      </c>
      <c r="F61" s="15" t="s">
        <v>362</v>
      </c>
      <c r="G61" s="6"/>
    </row>
    <row r="62" spans="1:21" x14ac:dyDescent="0.25">
      <c r="A62" s="1">
        <v>62</v>
      </c>
      <c r="B62" s="1" t="s">
        <v>61</v>
      </c>
      <c r="C62" s="15" t="s">
        <v>313</v>
      </c>
      <c r="D62" s="3" t="s">
        <v>164</v>
      </c>
      <c r="E62" s="3" t="s">
        <v>467</v>
      </c>
      <c r="F62" s="15" t="s">
        <v>363</v>
      </c>
      <c r="G62" s="6"/>
    </row>
    <row r="63" spans="1:21" x14ac:dyDescent="0.25">
      <c r="A63" s="1">
        <v>63</v>
      </c>
      <c r="B63" s="1" t="s">
        <v>62</v>
      </c>
      <c r="C63" s="15" t="s">
        <v>314</v>
      </c>
      <c r="D63" s="3" t="s">
        <v>165</v>
      </c>
      <c r="E63" s="3" t="s">
        <v>468</v>
      </c>
      <c r="F63" s="15" t="s">
        <v>364</v>
      </c>
      <c r="G63" s="6"/>
    </row>
    <row r="64" spans="1:21" x14ac:dyDescent="0.25">
      <c r="A64" s="1">
        <v>64</v>
      </c>
      <c r="B64" s="1" t="s">
        <v>67</v>
      </c>
      <c r="C64" s="15" t="s">
        <v>315</v>
      </c>
      <c r="D64" s="3" t="s">
        <v>166</v>
      </c>
      <c r="E64" s="3" t="s">
        <v>469</v>
      </c>
      <c r="F64" s="15" t="s">
        <v>365</v>
      </c>
      <c r="G64" s="6"/>
    </row>
    <row r="65" spans="1:7" x14ac:dyDescent="0.25">
      <c r="A65" s="1">
        <v>65</v>
      </c>
      <c r="B65" s="1" t="s">
        <v>68</v>
      </c>
      <c r="C65" s="15" t="s">
        <v>316</v>
      </c>
      <c r="D65" s="3" t="s">
        <v>167</v>
      </c>
      <c r="E65" s="3" t="s">
        <v>470</v>
      </c>
      <c r="F65" s="15" t="s">
        <v>366</v>
      </c>
      <c r="G65" s="6"/>
    </row>
    <row r="66" spans="1:7" x14ac:dyDescent="0.25">
      <c r="A66" s="1">
        <v>66</v>
      </c>
      <c r="B66" s="1" t="s">
        <v>69</v>
      </c>
      <c r="C66" s="15" t="s">
        <v>317</v>
      </c>
      <c r="D66" s="3" t="s">
        <v>168</v>
      </c>
      <c r="E66" s="3" t="s">
        <v>471</v>
      </c>
      <c r="F66" s="15" t="s">
        <v>367</v>
      </c>
      <c r="G66" s="6"/>
    </row>
    <row r="67" spans="1:7" x14ac:dyDescent="0.25">
      <c r="A67" s="1">
        <v>67</v>
      </c>
      <c r="B67" s="1" t="s">
        <v>70</v>
      </c>
      <c r="C67" s="15" t="s">
        <v>318</v>
      </c>
      <c r="D67" s="3" t="s">
        <v>169</v>
      </c>
      <c r="E67" s="3" t="s">
        <v>472</v>
      </c>
      <c r="F67" s="15" t="s">
        <v>368</v>
      </c>
      <c r="G67" s="6"/>
    </row>
    <row r="68" spans="1:7" x14ac:dyDescent="0.25">
      <c r="A68" s="1">
        <v>68</v>
      </c>
      <c r="B68" s="1" t="s">
        <v>71</v>
      </c>
      <c r="C68" s="15" t="s">
        <v>319</v>
      </c>
      <c r="D68" s="3" t="s">
        <v>170</v>
      </c>
      <c r="E68" s="3" t="s">
        <v>473</v>
      </c>
      <c r="F68" s="15" t="s">
        <v>369</v>
      </c>
      <c r="G68" s="6"/>
    </row>
    <row r="69" spans="1:7" x14ac:dyDescent="0.25">
      <c r="A69" s="1">
        <v>69</v>
      </c>
      <c r="B69" s="1" t="s">
        <v>72</v>
      </c>
      <c r="C69" s="15" t="s">
        <v>320</v>
      </c>
      <c r="D69" s="3" t="s">
        <v>171</v>
      </c>
      <c r="E69" s="3" t="s">
        <v>474</v>
      </c>
      <c r="F69" s="15" t="s">
        <v>370</v>
      </c>
      <c r="G69" s="6"/>
    </row>
    <row r="70" spans="1:7" x14ac:dyDescent="0.25">
      <c r="A70" s="1">
        <v>70</v>
      </c>
      <c r="B70" s="1" t="s">
        <v>73</v>
      </c>
      <c r="C70" s="15" t="s">
        <v>321</v>
      </c>
      <c r="D70" s="3" t="s">
        <v>172</v>
      </c>
      <c r="E70" s="3" t="s">
        <v>475</v>
      </c>
      <c r="F70" s="15" t="s">
        <v>371</v>
      </c>
      <c r="G70" s="6"/>
    </row>
    <row r="71" spans="1:7" x14ac:dyDescent="0.25">
      <c r="A71" s="1">
        <v>71</v>
      </c>
      <c r="B71" s="1" t="s">
        <v>74</v>
      </c>
      <c r="C71" s="15" t="s">
        <v>322</v>
      </c>
      <c r="D71" s="3" t="s">
        <v>173</v>
      </c>
      <c r="E71" s="3" t="s">
        <v>476</v>
      </c>
      <c r="F71" s="15" t="s">
        <v>372</v>
      </c>
      <c r="G71" s="6"/>
    </row>
    <row r="72" spans="1:7" x14ac:dyDescent="0.25">
      <c r="A72" s="1">
        <v>72</v>
      </c>
      <c r="B72" s="1" t="s">
        <v>75</v>
      </c>
      <c r="C72" s="15" t="s">
        <v>323</v>
      </c>
      <c r="D72" s="3" t="s">
        <v>174</v>
      </c>
      <c r="E72" s="3" t="s">
        <v>477</v>
      </c>
      <c r="F72" s="15" t="s">
        <v>373</v>
      </c>
      <c r="G72" s="6"/>
    </row>
    <row r="73" spans="1:7" x14ac:dyDescent="0.25">
      <c r="A73" s="1">
        <v>73</v>
      </c>
      <c r="B73" s="1" t="s">
        <v>76</v>
      </c>
      <c r="C73" s="15" t="s">
        <v>324</v>
      </c>
      <c r="D73" s="3" t="s">
        <v>175</v>
      </c>
      <c r="E73" s="3" t="s">
        <v>478</v>
      </c>
      <c r="F73" s="15" t="s">
        <v>374</v>
      </c>
      <c r="G73" s="6"/>
    </row>
    <row r="74" spans="1:7" x14ac:dyDescent="0.25">
      <c r="A74" s="1">
        <v>74</v>
      </c>
      <c r="B74" s="1" t="s">
        <v>77</v>
      </c>
      <c r="C74" s="15" t="s">
        <v>325</v>
      </c>
      <c r="D74" s="3" t="s">
        <v>176</v>
      </c>
      <c r="E74" s="3" t="s">
        <v>479</v>
      </c>
      <c r="F74" s="15" t="s">
        <v>375</v>
      </c>
      <c r="G74" s="6"/>
    </row>
    <row r="75" spans="1:7" x14ac:dyDescent="0.25">
      <c r="A75" s="1">
        <v>75</v>
      </c>
      <c r="B75" s="1" t="s">
        <v>78</v>
      </c>
      <c r="C75" s="15" t="s">
        <v>326</v>
      </c>
      <c r="D75" s="3" t="s">
        <v>177</v>
      </c>
      <c r="E75" s="3" t="s">
        <v>480</v>
      </c>
      <c r="F75" s="15" t="s">
        <v>376</v>
      </c>
      <c r="G75" s="6"/>
    </row>
    <row r="76" spans="1:7" x14ac:dyDescent="0.25">
      <c r="A76" s="1">
        <v>76</v>
      </c>
      <c r="B76" s="1" t="s">
        <v>79</v>
      </c>
      <c r="C76" s="15" t="s">
        <v>327</v>
      </c>
      <c r="D76" s="3" t="s">
        <v>178</v>
      </c>
      <c r="E76" s="3" t="s">
        <v>481</v>
      </c>
      <c r="F76" s="15" t="s">
        <v>377</v>
      </c>
      <c r="G76" s="6"/>
    </row>
    <row r="77" spans="1:7" x14ac:dyDescent="0.25">
      <c r="A77" s="1">
        <v>77</v>
      </c>
      <c r="B77" s="1" t="s">
        <v>80</v>
      </c>
      <c r="C77" s="15" t="s">
        <v>328</v>
      </c>
      <c r="D77" s="3" t="s">
        <v>179</v>
      </c>
      <c r="E77" s="3" t="s">
        <v>482</v>
      </c>
      <c r="F77" s="15" t="s">
        <v>378</v>
      </c>
      <c r="G77" s="6"/>
    </row>
    <row r="78" spans="1:7" x14ac:dyDescent="0.25">
      <c r="A78" s="1">
        <v>78</v>
      </c>
      <c r="B78" s="1" t="s">
        <v>81</v>
      </c>
      <c r="C78" s="15" t="s">
        <v>329</v>
      </c>
      <c r="D78" s="3" t="s">
        <v>180</v>
      </c>
      <c r="E78" s="3" t="s">
        <v>483</v>
      </c>
      <c r="F78" s="15" t="s">
        <v>379</v>
      </c>
      <c r="G78" s="6"/>
    </row>
    <row r="79" spans="1:7" x14ac:dyDescent="0.25">
      <c r="A79" s="1">
        <v>79</v>
      </c>
      <c r="B79" s="1" t="s">
        <v>82</v>
      </c>
      <c r="C79" s="15" t="s">
        <v>330</v>
      </c>
      <c r="D79" s="3" t="s">
        <v>181</v>
      </c>
      <c r="E79" s="3" t="s">
        <v>484</v>
      </c>
      <c r="F79" s="15" t="s">
        <v>380</v>
      </c>
      <c r="G79" s="6"/>
    </row>
    <row r="80" spans="1:7" x14ac:dyDescent="0.25">
      <c r="A80" s="1">
        <v>80</v>
      </c>
      <c r="B80" s="1" t="s">
        <v>83</v>
      </c>
      <c r="C80" s="15" t="s">
        <v>331</v>
      </c>
      <c r="D80" s="3" t="s">
        <v>182</v>
      </c>
      <c r="E80" s="3" t="s">
        <v>485</v>
      </c>
      <c r="F80" s="15" t="s">
        <v>381</v>
      </c>
      <c r="G80" s="6"/>
    </row>
    <row r="81" spans="1:7" x14ac:dyDescent="0.25">
      <c r="A81" s="1">
        <v>81</v>
      </c>
      <c r="B81" s="1" t="s">
        <v>84</v>
      </c>
      <c r="C81" s="15" t="s">
        <v>332</v>
      </c>
      <c r="D81" s="3" t="s">
        <v>183</v>
      </c>
      <c r="E81" s="3" t="s">
        <v>486</v>
      </c>
      <c r="F81" s="15" t="s">
        <v>382</v>
      </c>
      <c r="G81" s="6"/>
    </row>
    <row r="82" spans="1:7" x14ac:dyDescent="0.25">
      <c r="A82" s="1">
        <v>82</v>
      </c>
      <c r="B82" s="1" t="s">
        <v>85</v>
      </c>
      <c r="C82" s="15" t="s">
        <v>333</v>
      </c>
      <c r="D82" s="3" t="s">
        <v>184</v>
      </c>
      <c r="E82" s="3" t="s">
        <v>487</v>
      </c>
      <c r="F82" s="15" t="s">
        <v>383</v>
      </c>
      <c r="G82" s="6"/>
    </row>
    <row r="83" spans="1:7" x14ac:dyDescent="0.25">
      <c r="A83" s="1">
        <v>83</v>
      </c>
      <c r="B83" s="1" t="s">
        <v>86</v>
      </c>
      <c r="C83" s="15" t="s">
        <v>334</v>
      </c>
      <c r="D83" s="3" t="s">
        <v>185</v>
      </c>
      <c r="E83" s="3" t="s">
        <v>488</v>
      </c>
      <c r="F83" s="15" t="s">
        <v>384</v>
      </c>
      <c r="G83" s="6"/>
    </row>
    <row r="84" spans="1:7" x14ac:dyDescent="0.25">
      <c r="A84" s="1">
        <v>84</v>
      </c>
      <c r="B84" s="1" t="s">
        <v>87</v>
      </c>
      <c r="C84" s="15" t="s">
        <v>335</v>
      </c>
      <c r="D84" s="3" t="s">
        <v>186</v>
      </c>
      <c r="E84" s="3" t="s">
        <v>489</v>
      </c>
      <c r="F84" s="15" t="s">
        <v>385</v>
      </c>
      <c r="G84" s="6"/>
    </row>
    <row r="85" spans="1:7" x14ac:dyDescent="0.25">
      <c r="A85" s="1">
        <v>85</v>
      </c>
      <c r="B85" s="1" t="s">
        <v>88</v>
      </c>
      <c r="C85" s="15" t="s">
        <v>336</v>
      </c>
      <c r="D85" s="3" t="s">
        <v>187</v>
      </c>
      <c r="E85" s="3" t="s">
        <v>490</v>
      </c>
      <c r="F85" s="15" t="s">
        <v>386</v>
      </c>
      <c r="G85" s="6"/>
    </row>
    <row r="86" spans="1:7" x14ac:dyDescent="0.25">
      <c r="A86" s="1">
        <v>86</v>
      </c>
      <c r="B86" s="1" t="s">
        <v>89</v>
      </c>
      <c r="C86" s="15" t="s">
        <v>337</v>
      </c>
      <c r="D86" s="3" t="s">
        <v>188</v>
      </c>
      <c r="E86" s="3" t="s">
        <v>491</v>
      </c>
      <c r="F86" s="15" t="s">
        <v>387</v>
      </c>
      <c r="G86" s="6"/>
    </row>
    <row r="87" spans="1:7" x14ac:dyDescent="0.25">
      <c r="A87" s="1">
        <v>87</v>
      </c>
      <c r="B87" s="1" t="s">
        <v>90</v>
      </c>
      <c r="C87" s="15" t="s">
        <v>338</v>
      </c>
      <c r="D87" s="3" t="s">
        <v>189</v>
      </c>
      <c r="E87" s="3" t="s">
        <v>492</v>
      </c>
      <c r="F87" s="15" t="s">
        <v>388</v>
      </c>
      <c r="G87" s="6"/>
    </row>
    <row r="88" spans="1:7" x14ac:dyDescent="0.25">
      <c r="A88" s="1">
        <v>88</v>
      </c>
      <c r="B88" s="1" t="s">
        <v>91</v>
      </c>
      <c r="C88" s="15" t="s">
        <v>339</v>
      </c>
      <c r="D88" s="3" t="s">
        <v>190</v>
      </c>
      <c r="E88" s="3" t="s">
        <v>493</v>
      </c>
      <c r="F88" s="15" t="s">
        <v>389</v>
      </c>
      <c r="G88" s="6"/>
    </row>
    <row r="89" spans="1:7" x14ac:dyDescent="0.25">
      <c r="A89" s="1">
        <v>89</v>
      </c>
      <c r="B89" s="1" t="s">
        <v>92</v>
      </c>
      <c r="C89" s="15" t="s">
        <v>340</v>
      </c>
      <c r="D89" s="3" t="s">
        <v>191</v>
      </c>
      <c r="E89" s="3" t="s">
        <v>494</v>
      </c>
      <c r="F89" s="15" t="s">
        <v>390</v>
      </c>
      <c r="G89" s="6"/>
    </row>
    <row r="90" spans="1:7" x14ac:dyDescent="0.25">
      <c r="A90" s="1">
        <v>90</v>
      </c>
      <c r="B90" s="1" t="s">
        <v>93</v>
      </c>
      <c r="C90" s="15" t="s">
        <v>341</v>
      </c>
      <c r="D90" s="3" t="s">
        <v>192</v>
      </c>
      <c r="E90" s="3" t="s">
        <v>495</v>
      </c>
      <c r="F90" s="15" t="s">
        <v>391</v>
      </c>
      <c r="G90" s="6"/>
    </row>
    <row r="91" spans="1:7" x14ac:dyDescent="0.25">
      <c r="A91" s="1">
        <v>91</v>
      </c>
      <c r="B91" s="1" t="s">
        <v>94</v>
      </c>
      <c r="C91" s="15" t="s">
        <v>342</v>
      </c>
      <c r="D91" s="3" t="s">
        <v>193</v>
      </c>
      <c r="E91" s="3" t="s">
        <v>496</v>
      </c>
      <c r="F91" s="15" t="s">
        <v>392</v>
      </c>
      <c r="G91" s="6"/>
    </row>
    <row r="92" spans="1:7" x14ac:dyDescent="0.25">
      <c r="A92" s="1">
        <v>92</v>
      </c>
      <c r="B92" s="1" t="s">
        <v>95</v>
      </c>
      <c r="C92" s="15" t="s">
        <v>343</v>
      </c>
      <c r="D92" s="3" t="s">
        <v>194</v>
      </c>
      <c r="E92" s="3" t="s">
        <v>497</v>
      </c>
      <c r="F92" s="15" t="s">
        <v>393</v>
      </c>
      <c r="G92" s="6"/>
    </row>
    <row r="93" spans="1:7" x14ac:dyDescent="0.25">
      <c r="A93" s="1">
        <v>93</v>
      </c>
      <c r="B93" s="1" t="s">
        <v>96</v>
      </c>
      <c r="C93" s="15" t="s">
        <v>344</v>
      </c>
      <c r="D93" s="3" t="s">
        <v>195</v>
      </c>
      <c r="E93" s="3" t="s">
        <v>498</v>
      </c>
      <c r="F93" s="15" t="s">
        <v>394</v>
      </c>
      <c r="G93" s="6"/>
    </row>
    <row r="94" spans="1:7" x14ac:dyDescent="0.25">
      <c r="A94" s="1">
        <v>94</v>
      </c>
      <c r="B94" s="1" t="s">
        <v>97</v>
      </c>
      <c r="C94" s="15" t="s">
        <v>345</v>
      </c>
      <c r="D94" s="3" t="s">
        <v>196</v>
      </c>
      <c r="E94" s="3" t="s">
        <v>499</v>
      </c>
      <c r="F94" s="15" t="s">
        <v>395</v>
      </c>
      <c r="G94" s="6"/>
    </row>
    <row r="95" spans="1:7" x14ac:dyDescent="0.25">
      <c r="A95" s="1">
        <v>95</v>
      </c>
      <c r="B95" s="1" t="s">
        <v>98</v>
      </c>
      <c r="C95" s="15" t="s">
        <v>346</v>
      </c>
      <c r="D95" s="3" t="s">
        <v>197</v>
      </c>
      <c r="E95" s="3" t="s">
        <v>500</v>
      </c>
      <c r="F95" s="15" t="s">
        <v>396</v>
      </c>
      <c r="G95" s="6"/>
    </row>
    <row r="96" spans="1:7" x14ac:dyDescent="0.25">
      <c r="A96" s="1">
        <v>96</v>
      </c>
      <c r="B96" s="1" t="s">
        <v>99</v>
      </c>
      <c r="C96" s="15" t="s">
        <v>347</v>
      </c>
      <c r="D96" s="3" t="s">
        <v>198</v>
      </c>
      <c r="E96" s="3" t="s">
        <v>501</v>
      </c>
      <c r="F96" s="15" t="s">
        <v>397</v>
      </c>
      <c r="G96" s="6"/>
    </row>
    <row r="97" spans="1:7" x14ac:dyDescent="0.25">
      <c r="A97" s="1">
        <v>97</v>
      </c>
      <c r="B97" s="1" t="s">
        <v>100</v>
      </c>
      <c r="C97" s="15" t="s">
        <v>348</v>
      </c>
      <c r="D97" s="3" t="s">
        <v>199</v>
      </c>
      <c r="E97" s="3" t="s">
        <v>502</v>
      </c>
      <c r="F97" s="15" t="s">
        <v>398</v>
      </c>
      <c r="G97" s="6"/>
    </row>
    <row r="98" spans="1:7" x14ac:dyDescent="0.25">
      <c r="A98" s="1">
        <v>98</v>
      </c>
      <c r="B98" s="1" t="s">
        <v>101</v>
      </c>
      <c r="C98" s="15" t="s">
        <v>349</v>
      </c>
      <c r="D98" s="3" t="s">
        <v>200</v>
      </c>
      <c r="E98" s="3" t="s">
        <v>503</v>
      </c>
      <c r="F98" s="15" t="s">
        <v>399</v>
      </c>
      <c r="G98" s="6"/>
    </row>
    <row r="99" spans="1:7" x14ac:dyDescent="0.25">
      <c r="A99" s="1">
        <v>99</v>
      </c>
      <c r="B99" s="1" t="s">
        <v>102</v>
      </c>
      <c r="C99" s="15" t="s">
        <v>350</v>
      </c>
      <c r="D99" s="3" t="s">
        <v>201</v>
      </c>
      <c r="E99" s="3" t="s">
        <v>504</v>
      </c>
      <c r="F99" s="15" t="s">
        <v>400</v>
      </c>
      <c r="G99" s="6"/>
    </row>
    <row r="100" spans="1:7" x14ac:dyDescent="0.25">
      <c r="C100" s="34" t="s">
        <v>351</v>
      </c>
    </row>
  </sheetData>
  <sheetProtection password="CEC8" sheet="1" objects="1" scenarios="1"/>
  <mergeCells count="104">
    <mergeCell ref="Q56:Q57"/>
    <mergeCell ref="P56:P57"/>
    <mergeCell ref="P58:P59"/>
    <mergeCell ref="S56:S57"/>
    <mergeCell ref="T56:T57"/>
    <mergeCell ref="R56:R57"/>
    <mergeCell ref="N58:N59"/>
    <mergeCell ref="N47:N48"/>
    <mergeCell ref="U56:U57"/>
    <mergeCell ref="S47:S48"/>
    <mergeCell ref="T47:T48"/>
    <mergeCell ref="U47:U48"/>
    <mergeCell ref="S50:S51"/>
    <mergeCell ref="T50:T51"/>
    <mergeCell ref="U50:U51"/>
    <mergeCell ref="S53:S54"/>
    <mergeCell ref="T53:T54"/>
    <mergeCell ref="U53:U54"/>
    <mergeCell ref="K50:K51"/>
    <mergeCell ref="K52:K53"/>
    <mergeCell ref="K54:K55"/>
    <mergeCell ref="K56:K57"/>
    <mergeCell ref="M58:M59"/>
    <mergeCell ref="L47:L48"/>
    <mergeCell ref="L50:L51"/>
    <mergeCell ref="M56:M57"/>
    <mergeCell ref="N56:N57"/>
    <mergeCell ref="G52:G53"/>
    <mergeCell ref="G54:G55"/>
    <mergeCell ref="G56:G57"/>
    <mergeCell ref="G58:G59"/>
    <mergeCell ref="O47:O48"/>
    <mergeCell ref="O50:O51"/>
    <mergeCell ref="O52:O53"/>
    <mergeCell ref="O54:O55"/>
    <mergeCell ref="O56:O57"/>
    <mergeCell ref="O58:O59"/>
    <mergeCell ref="L52:L53"/>
    <mergeCell ref="L54:L55"/>
    <mergeCell ref="L56:L57"/>
    <mergeCell ref="L58:L59"/>
    <mergeCell ref="M47:M48"/>
    <mergeCell ref="M50:M51"/>
    <mergeCell ref="K58:K59"/>
    <mergeCell ref="J47:J48"/>
    <mergeCell ref="J50:J51"/>
    <mergeCell ref="J52:J53"/>
    <mergeCell ref="J54:J55"/>
    <mergeCell ref="J56:J57"/>
    <mergeCell ref="J58:J59"/>
    <mergeCell ref="K47:K48"/>
    <mergeCell ref="N32:P34"/>
    <mergeCell ref="AB16:AL17"/>
    <mergeCell ref="AB5:AD6"/>
    <mergeCell ref="M45:N45"/>
    <mergeCell ref="P47:P48"/>
    <mergeCell ref="P50:P51"/>
    <mergeCell ref="P52:P53"/>
    <mergeCell ref="P54:P55"/>
    <mergeCell ref="M52:M53"/>
    <mergeCell ref="M54:M55"/>
    <mergeCell ref="R47:R48"/>
    <mergeCell ref="R50:R51"/>
    <mergeCell ref="R53:R54"/>
    <mergeCell ref="AE18:AI20"/>
    <mergeCell ref="N50:N51"/>
    <mergeCell ref="N52:N53"/>
    <mergeCell ref="N54:N55"/>
    <mergeCell ref="O45:Q45"/>
    <mergeCell ref="Q47:Q48"/>
    <mergeCell ref="Q50:Q51"/>
    <mergeCell ref="Q53:Q54"/>
    <mergeCell ref="AM5:AM30"/>
    <mergeCell ref="AB10:AL11"/>
    <mergeCell ref="AB13:AL14"/>
    <mergeCell ref="T41:T43"/>
    <mergeCell ref="U41:U43"/>
    <mergeCell ref="R32:R34"/>
    <mergeCell ref="R35:R37"/>
    <mergeCell ref="R38:R40"/>
    <mergeCell ref="R41:R43"/>
    <mergeCell ref="T32:T34"/>
    <mergeCell ref="U32:U34"/>
    <mergeCell ref="T35:T37"/>
    <mergeCell ref="U35:U37"/>
    <mergeCell ref="T38:T40"/>
    <mergeCell ref="U38:U40"/>
    <mergeCell ref="S32:S34"/>
    <mergeCell ref="S35:S37"/>
    <mergeCell ref="S38:S40"/>
    <mergeCell ref="S41:S43"/>
    <mergeCell ref="AC1:AK2"/>
    <mergeCell ref="AB7:AD8"/>
    <mergeCell ref="AF3:AH4"/>
    <mergeCell ref="AE5:AI8"/>
    <mergeCell ref="AB25:AL26"/>
    <mergeCell ref="AB27:AL27"/>
    <mergeCell ref="AB28:AL29"/>
    <mergeCell ref="AB30:AL30"/>
    <mergeCell ref="AB19:AB20"/>
    <mergeCell ref="AB22:AL23"/>
    <mergeCell ref="AJ7:AL8"/>
    <mergeCell ref="AJ5:AL6"/>
    <mergeCell ref="AD21:AJ21"/>
  </mergeCells>
  <conditionalFormatting sqref="AB7:AD8 AJ7:AL8 AB10:AL11 AB13:AL14 AB16:AL17 AD21:AJ21 AB22:AL23 AB25:AL26 AB28:AL29">
    <cfRule type="containsBlanks" dxfId="4" priority="5">
      <formula>LEN(TRIM(AB7))=0</formula>
    </cfRule>
  </conditionalFormatting>
  <conditionalFormatting sqref="AB5:AL29">
    <cfRule type="expression" dxfId="3" priority="4">
      <formula>$AA$1&gt;13</formula>
    </cfRule>
  </conditionalFormatting>
  <conditionalFormatting sqref="AC3:AC4 AK3:AK4">
    <cfRule type="expression" dxfId="2" priority="3">
      <formula>$AN$1=0</formula>
    </cfRule>
  </conditionalFormatting>
  <conditionalFormatting sqref="AK3:AK4">
    <cfRule type="expression" dxfId="1" priority="2">
      <formula>$AN$2=0</formula>
    </cfRule>
  </conditionalFormatting>
  <conditionalFormatting sqref="AA5:AM30">
    <cfRule type="expression" dxfId="0" priority="1">
      <formula>$AN$3=0</formula>
    </cfRule>
  </conditionalFormatting>
  <dataValidations count="2">
    <dataValidation type="list" allowBlank="1" showInputMessage="1" showErrorMessage="1" sqref="AC4">
      <formula1>$I$12:$I$14</formula1>
    </dataValidation>
    <dataValidation type="list" allowBlank="1" showInputMessage="1" showErrorMessage="1" sqref="AK4">
      <formula1>$K$11:$K$19</formula1>
    </dataValidation>
  </dataValidations>
  <pageMargins left="0" right="0" top="0" bottom="0" header="0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2020-01-28T02:50:38Z</dcterms:modified>
</cp:coreProperties>
</file>